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5 сесія\4. фінансові питання\4. бюджет\"/>
    </mc:Choice>
  </mc:AlternateContent>
  <bookViews>
    <workbookView xWindow="0" yWindow="0" windowWidth="20490" windowHeight="7620"/>
  </bookViews>
  <sheets>
    <sheet name="Лист1" sheetId="1" r:id="rId1"/>
  </sheets>
  <definedNames>
    <definedName name="_xlnm.Print_Titles" localSheetId="0">Лист1!$10:$10</definedName>
    <definedName name="_xlnm.Print_Area" localSheetId="0">Лист1!$A$1:$J$227</definedName>
  </definedNames>
  <calcPr calcId="162913" fullCalcOnLoad="1"/>
</workbook>
</file>

<file path=xl/calcChain.xml><?xml version="1.0" encoding="utf-8"?>
<calcChain xmlns="http://schemas.openxmlformats.org/spreadsheetml/2006/main">
  <c r="H15" i="1" l="1"/>
  <c r="H105" i="1"/>
  <c r="G105" i="1"/>
  <c r="H118" i="1"/>
  <c r="H130" i="1"/>
  <c r="G130" i="1"/>
  <c r="H113" i="1"/>
  <c r="H111" i="1"/>
  <c r="G111" i="1"/>
  <c r="H107" i="1"/>
  <c r="H103" i="1"/>
  <c r="G103" i="1"/>
  <c r="H98" i="1"/>
  <c r="H97" i="1"/>
  <c r="G97" i="1"/>
  <c r="I97" i="1"/>
  <c r="G118" i="1"/>
  <c r="I107" i="1"/>
  <c r="I110" i="1"/>
  <c r="G110" i="1"/>
  <c r="G124" i="1"/>
  <c r="G120" i="1"/>
  <c r="H173" i="1"/>
  <c r="H154" i="1"/>
  <c r="G154" i="1"/>
  <c r="I173" i="1"/>
  <c r="J173" i="1"/>
  <c r="G174" i="1"/>
  <c r="G173" i="1"/>
  <c r="J163" i="1"/>
  <c r="J150" i="1"/>
  <c r="J147" i="1"/>
  <c r="J143" i="1"/>
  <c r="J142" i="1"/>
  <c r="J136" i="1"/>
  <c r="J134" i="1"/>
  <c r="J132" i="1"/>
  <c r="I103" i="1"/>
  <c r="I119" i="1"/>
  <c r="J103" i="1"/>
  <c r="J98" i="1"/>
  <c r="J26" i="1"/>
  <c r="J154" i="1"/>
  <c r="J13" i="1"/>
  <c r="J73" i="1"/>
  <c r="J97" i="1"/>
  <c r="J195" i="1"/>
  <c r="J186" i="1"/>
  <c r="J208" i="1"/>
  <c r="I154" i="1"/>
  <c r="I17" i="1"/>
  <c r="I26" i="1"/>
  <c r="I13" i="1"/>
  <c r="I44" i="1"/>
  <c r="I39" i="1"/>
  <c r="I67" i="1"/>
  <c r="I79" i="1"/>
  <c r="I76" i="1"/>
  <c r="I73" i="1"/>
  <c r="I134" i="1"/>
  <c r="I132" i="1"/>
  <c r="I136" i="1"/>
  <c r="I143" i="1"/>
  <c r="I147" i="1"/>
  <c r="I150" i="1"/>
  <c r="I142" i="1"/>
  <c r="I195" i="1"/>
  <c r="I186" i="1"/>
  <c r="I212" i="1"/>
  <c r="I214" i="1"/>
  <c r="I208" i="1"/>
  <c r="G188" i="1"/>
  <c r="G189" i="1"/>
  <c r="G194" i="1"/>
  <c r="G196" i="1"/>
  <c r="G195" i="1"/>
  <c r="G186" i="1"/>
  <c r="G122" i="1"/>
  <c r="G78" i="1"/>
  <c r="H26" i="1"/>
  <c r="G26" i="1"/>
  <c r="G28" i="1"/>
  <c r="G14" i="1"/>
  <c r="G15" i="1"/>
  <c r="G16" i="1"/>
  <c r="G18" i="1"/>
  <c r="G19" i="1"/>
  <c r="G20" i="1"/>
  <c r="G21" i="1"/>
  <c r="G22" i="1"/>
  <c r="G23" i="1"/>
  <c r="G24" i="1"/>
  <c r="G25" i="1"/>
  <c r="G27" i="1"/>
  <c r="G29" i="1"/>
  <c r="G30" i="1"/>
  <c r="G31" i="1"/>
  <c r="G32" i="1"/>
  <c r="G33" i="1"/>
  <c r="G34" i="1"/>
  <c r="G35" i="1"/>
  <c r="G36" i="1"/>
  <c r="G37" i="1"/>
  <c r="G38" i="1"/>
  <c r="G40" i="1"/>
  <c r="G41" i="1"/>
  <c r="G42" i="1"/>
  <c r="G43" i="1"/>
  <c r="G44" i="1"/>
  <c r="G45" i="1"/>
  <c r="G46" i="1"/>
  <c r="G48" i="1"/>
  <c r="G49" i="1"/>
  <c r="G50" i="1"/>
  <c r="G51" i="1"/>
  <c r="G52" i="1"/>
  <c r="G53" i="1"/>
  <c r="G54" i="1"/>
  <c r="G55" i="1"/>
  <c r="G56" i="1"/>
  <c r="G57" i="1"/>
  <c r="G58" i="1"/>
  <c r="G59" i="1"/>
  <c r="G60" i="1"/>
  <c r="G61" i="1"/>
  <c r="G62" i="1"/>
  <c r="G63" i="1"/>
  <c r="G64" i="1"/>
  <c r="G65" i="1"/>
  <c r="G66" i="1"/>
  <c r="G68" i="1"/>
  <c r="G69" i="1"/>
  <c r="G71" i="1"/>
  <c r="G72" i="1"/>
  <c r="G74" i="1"/>
  <c r="G75" i="1"/>
  <c r="G77" i="1"/>
  <c r="G80" i="1"/>
  <c r="G82" i="1"/>
  <c r="G83" i="1"/>
  <c r="G84" i="1"/>
  <c r="G85" i="1"/>
  <c r="G86" i="1"/>
  <c r="G87" i="1"/>
  <c r="G88" i="1"/>
  <c r="G89" i="1"/>
  <c r="G90" i="1"/>
  <c r="G91" i="1"/>
  <c r="G92" i="1"/>
  <c r="G93" i="1"/>
  <c r="G94" i="1"/>
  <c r="G95" i="1"/>
  <c r="G96" i="1"/>
  <c r="G99" i="1"/>
  <c r="G100" i="1"/>
  <c r="G101" i="1"/>
  <c r="G102" i="1"/>
  <c r="G104" i="1"/>
  <c r="G106" i="1"/>
  <c r="G108" i="1"/>
  <c r="G109" i="1"/>
  <c r="G112" i="1"/>
  <c r="G114" i="1"/>
  <c r="G115" i="1"/>
  <c r="G116" i="1"/>
  <c r="G117" i="1"/>
  <c r="G121" i="1"/>
  <c r="G123" i="1"/>
  <c r="G125" i="1"/>
  <c r="G126" i="1"/>
  <c r="G127" i="1"/>
  <c r="G128" i="1"/>
  <c r="G129" i="1"/>
  <c r="G131" i="1"/>
  <c r="G133" i="1"/>
  <c r="G135" i="1"/>
  <c r="G138" i="1"/>
  <c r="G139" i="1"/>
  <c r="G140" i="1"/>
  <c r="G141" i="1"/>
  <c r="G144" i="1"/>
  <c r="G145" i="1"/>
  <c r="G146" i="1"/>
  <c r="G148" i="1"/>
  <c r="G149" i="1"/>
  <c r="G151" i="1"/>
  <c r="G153" i="1"/>
  <c r="G156" i="1"/>
  <c r="G158" i="1"/>
  <c r="G159" i="1"/>
  <c r="G160" i="1"/>
  <c r="G161" i="1"/>
  <c r="G163" i="1"/>
  <c r="G164" i="1"/>
  <c r="G165" i="1"/>
  <c r="G166" i="1"/>
  <c r="G167" i="1"/>
  <c r="G168" i="1"/>
  <c r="G169" i="1"/>
  <c r="G170" i="1"/>
  <c r="G171" i="1"/>
  <c r="G172" i="1"/>
  <c r="G175" i="1"/>
  <c r="G176" i="1"/>
  <c r="G177" i="1"/>
  <c r="G178" i="1"/>
  <c r="G179" i="1"/>
  <c r="G180" i="1"/>
  <c r="G181" i="1"/>
  <c r="G182" i="1"/>
  <c r="G183" i="1"/>
  <c r="G185" i="1"/>
  <c r="G187" i="1"/>
  <c r="G190" i="1"/>
  <c r="G192" i="1"/>
  <c r="G193" i="1"/>
  <c r="G197" i="1"/>
  <c r="G199" i="1"/>
  <c r="G200" i="1"/>
  <c r="G201" i="1"/>
  <c r="G202" i="1"/>
  <c r="G203" i="1"/>
  <c r="G204" i="1"/>
  <c r="G205" i="1"/>
  <c r="G206" i="1"/>
  <c r="G207" i="1"/>
  <c r="G209" i="1"/>
  <c r="G211" i="1"/>
  <c r="G213" i="1"/>
  <c r="G215" i="1"/>
  <c r="G216" i="1"/>
  <c r="G217" i="1"/>
  <c r="G219" i="1"/>
  <c r="I113" i="1"/>
  <c r="G113" i="1"/>
  <c r="H81" i="1"/>
  <c r="H73" i="1"/>
  <c r="G73" i="1"/>
  <c r="H79" i="1"/>
  <c r="H76" i="1"/>
  <c r="G76" i="1"/>
  <c r="I155" i="1"/>
  <c r="H218" i="1"/>
  <c r="I218" i="1"/>
  <c r="G218" i="1"/>
  <c r="H155" i="1"/>
  <c r="G155" i="1"/>
  <c r="H70" i="1"/>
  <c r="G70" i="1"/>
  <c r="I130" i="1"/>
  <c r="H152" i="1"/>
  <c r="G152" i="1"/>
  <c r="H214" i="1"/>
  <c r="G214" i="1"/>
  <c r="H212" i="1"/>
  <c r="H208" i="1"/>
  <c r="G208" i="1"/>
  <c r="H39" i="1"/>
  <c r="G39" i="1"/>
  <c r="H137" i="1"/>
  <c r="G137" i="1"/>
  <c r="I98" i="1"/>
  <c r="G98" i="1"/>
  <c r="H210" i="1"/>
  <c r="G210" i="1"/>
  <c r="H191" i="1"/>
  <c r="G191" i="1"/>
  <c r="H150" i="1"/>
  <c r="G150" i="1"/>
  <c r="H143" i="1"/>
  <c r="G143" i="1"/>
  <c r="H17" i="1"/>
  <c r="H13" i="1"/>
  <c r="I162" i="1"/>
  <c r="G107" i="1"/>
  <c r="H162" i="1"/>
  <c r="G162" i="1"/>
  <c r="H134" i="1"/>
  <c r="G134" i="1"/>
  <c r="I184" i="1"/>
  <c r="H184" i="1"/>
  <c r="G184" i="1"/>
  <c r="I47" i="1"/>
  <c r="H47" i="1"/>
  <c r="G47" i="1"/>
  <c r="I157" i="1"/>
  <c r="I105" i="1"/>
  <c r="H157" i="1"/>
  <c r="G157" i="1"/>
  <c r="I198" i="1"/>
  <c r="H198" i="1"/>
  <c r="G198" i="1"/>
  <c r="H147" i="1"/>
  <c r="G147" i="1"/>
  <c r="G79" i="1"/>
  <c r="G81" i="1"/>
  <c r="H119" i="1"/>
  <c r="G119" i="1"/>
  <c r="H67" i="1"/>
  <c r="G67" i="1"/>
  <c r="H132" i="1"/>
  <c r="G132" i="1"/>
  <c r="H142" i="1"/>
  <c r="G142" i="1"/>
  <c r="G17" i="1"/>
  <c r="G13" i="1"/>
  <c r="I220" i="1"/>
  <c r="J220" i="1"/>
  <c r="H136" i="1"/>
  <c r="G136" i="1"/>
  <c r="G212" i="1"/>
  <c r="H220" i="1"/>
  <c r="G220" i="1"/>
  <c r="H232" i="1"/>
</calcChain>
</file>

<file path=xl/sharedStrings.xml><?xml version="1.0" encoding="utf-8"?>
<sst xmlns="http://schemas.openxmlformats.org/spreadsheetml/2006/main" count="820" uniqueCount="473">
  <si>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</si>
  <si>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</si>
  <si>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</si>
  <si>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</si>
  <si>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</si>
  <si>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</si>
  <si>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</si>
  <si>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</si>
  <si>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</si>
  <si>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</si>
  <si>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</si>
  <si>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</si>
  <si>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</si>
  <si>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</si>
  <si>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</si>
  <si>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</si>
  <si>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</si>
  <si>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</si>
  <si>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</si>
  <si>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</si>
  <si>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</si>
  <si>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</si>
  <si>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</si>
  <si>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</si>
  <si>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</si>
  <si>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</si>
  <si>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</si>
  <si>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</si>
  <si>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</si>
  <si>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</si>
  <si>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</si>
  <si>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</si>
  <si>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</si>
  <si>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</si>
  <si>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</si>
  <si>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</si>
  <si>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</si>
  <si>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</si>
  <si>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</si>
  <si>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</si>
  <si>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</si>
  <si>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</si>
  <si>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</si>
  <si>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</si>
  <si>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</si>
  <si>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</si>
  <si>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</si>
  <si>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</si>
  <si>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</si>
  <si>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</si>
  <si>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</si>
  <si>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</si>
  <si>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</si>
  <si>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</si>
  <si>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</si>
  <si>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</si>
  <si>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</si>
  <si>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</si>
  <si>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</si>
  <si>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</si>
  <si>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</si>
  <si>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</si>
  <si>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</si>
  <si>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</si>
  <si>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</si>
  <si>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</si>
  <si>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</si>
  <si>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</si>
  <si>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</si>
  <si>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</si>
  <si>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</si>
  <si>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</si>
  <si>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</si>
  <si>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</si>
  <si>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</si>
  <si>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</si>
  <si>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</si>
  <si>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</si>
  <si>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</si>
  <si>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</si>
  <si>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</si>
  <si>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</si>
  <si>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</si>
  <si>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</si>
  <si>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</si>
  <si>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</si>
  <si>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</si>
  <si>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</si>
  <si>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</si>
  <si>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</si>
  <si>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</si>
  <si>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</si>
  <si>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</si>
  <si>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</si>
  <si>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</si>
  <si>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</si>
  <si>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</si>
  <si>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</si>
  <si>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</si>
  <si>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</si>
  <si>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</si>
  <si>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</si>
  <si>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</si>
  <si>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</si>
  <si>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</si>
  <si>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</si>
  <si>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</si>
  <si>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</si>
  <si>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</si>
  <si>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</si>
  <si>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</si>
  <si>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</si>
  <si>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</si>
  <si>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</si>
  <si>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</si>
  <si>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</si>
  <si>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</si>
  <si>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</si>
  <si>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</si>
  <si>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</si>
  <si>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</si>
  <si>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</si>
  <si>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</si>
  <si>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</si>
  <si>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</si>
  <si>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</si>
  <si>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</si>
  <si>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</si>
  <si>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</si>
  <si>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</si>
  <si>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</si>
  <si>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</si>
  <si>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</si>
  <si>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</si>
  <si>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</si>
  <si>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</si>
  <si>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</si>
  <si>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</si>
  <si>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</si>
  <si>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</si>
  <si>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</si>
  <si>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</si>
  <si>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</si>
  <si>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</si>
  <si>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</si>
  <si>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</si>
  <si>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</si>
  <si>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</si>
  <si>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</si>
  <si>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</si>
  <si>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</si>
  <si>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</si>
  <si>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</si>
  <si>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</si>
  <si>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</si>
  <si>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</si>
  <si>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</si>
  <si>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</si>
  <si>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</si>
  <si>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</si>
  <si>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</si>
  <si>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</si>
  <si>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</si>
  <si>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</si>
  <si>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</si>
  <si>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</si>
  <si>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</si>
  <si>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</si>
  <si>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</si>
  <si>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</si>
  <si>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</si>
  <si>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</si>
  <si>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</si>
  <si>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</si>
  <si>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</si>
  <si>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</si>
  <si>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</si>
  <si>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</si>
  <si>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</si>
  <si>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</si>
  <si>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</si>
  <si>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</si>
  <si>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</si>
  <si>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</si>
  <si>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</si>
  <si>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</si>
  <si>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</si>
  <si>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</si>
  <si>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</si>
  <si>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</si>
  <si>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</si>
  <si>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</si>
  <si>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</si>
  <si>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</si>
  <si>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</si>
  <si>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</si>
  <si>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</si>
  <si>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</si>
  <si>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</si>
  <si>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</si>
  <si>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</si>
  <si>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</si>
  <si>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</si>
  <si>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</si>
  <si>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</si>
  <si>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</si>
  <si>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</si>
  <si>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</si>
  <si>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</si>
  <si>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</si>
  <si>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</si>
  <si>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</si>
  <si>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</si>
  <si>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</si>
  <si>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</si>
  <si>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</si>
  <si>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</si>
  <si>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</si>
  <si>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</si>
  <si>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</si>
  <si>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</si>
  <si>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</si>
  <si>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</si>
  <si>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</si>
  <si>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</si>
  <si>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</si>
  <si>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</si>
  <si>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</si>
  <si>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</si>
  <si>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</si>
  <si>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</si>
  <si>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</si>
  <si>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</si>
  <si>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</si>
  <si>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</si>
  <si>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</si>
  <si>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</si>
  <si>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</si>
  <si>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</si>
  <si>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</si>
  <si>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</si>
  <si>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</si>
  <si>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</si>
  <si>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</si>
  <si>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</si>
  <si>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</si>
  <si>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</si>
  <si>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</si>
  <si>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</si>
  <si>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</si>
  <si>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</si>
  <si>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</si>
  <si>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</si>
  <si>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</si>
  <si>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</si>
  <si>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</si>
  <si>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</si>
  <si>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</si>
  <si>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</si>
  <si>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</si>
  <si>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</si>
  <si>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</si>
  <si>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</si>
  <si>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</si>
  <si>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</si>
  <si>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</si>
  <si>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</si>
  <si>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</si>
  <si>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</si>
  <si>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</si>
  <si>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</si>
  <si>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</si>
  <si>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</si>
  <si>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</si>
  <si>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</si>
  <si>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</si>
  <si>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</si>
  <si>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</si>
  <si>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</si>
  <si>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</si>
  <si>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</si>
  <si>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</si>
  <si>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</si>
  <si>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</si>
  <si>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</si>
  <si>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</si>
  <si>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"Капітальні видатки" від 29.11.2017 №3/60  </t>
  </si>
  <si>
    <t>Міська програма "Капітальні видатки" від 29.11.2017 №  3/60</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</si>
  <si>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</si>
  <si>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</si>
  <si>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</si>
  <si>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</si>
  <si>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</si>
  <si>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</si>
  <si>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</si>
  <si>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</si>
  <si>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</si>
  <si>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</si>
  <si>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</si>
  <si>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</si>
  <si>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</si>
  <si>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</si>
  <si>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</si>
  <si>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</si>
  <si>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</si>
  <si>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</si>
  <si>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</si>
  <si>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</si>
  <si>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</si>
  <si>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</si>
  <si>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</si>
  <si>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</si>
  <si>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</si>
  <si>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</si>
  <si>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</si>
  <si>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</si>
  <si>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</si>
  <si>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</si>
  <si>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</si>
  <si>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</si>
  <si>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</si>
  <si>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</si>
  <si>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</si>
  <si>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</si>
  <si>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</si>
  <si>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</si>
  <si>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</si>
  <si>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</si>
  <si>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</si>
  <si>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</si>
  <si>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</si>
  <si>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</si>
  <si>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</si>
  <si>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</si>
  <si>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</si>
  <si>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</si>
  <si>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</si>
  <si>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</si>
  <si>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</si>
  <si>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</si>
  <si>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</si>
  <si>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</si>
  <si>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</si>
  <si>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</si>
  <si>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</si>
  <si>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</si>
  <si>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</si>
  <si>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</si>
  <si>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</si>
  <si>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</si>
  <si>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</si>
  <si>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</si>
  <si>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</si>
  <si>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</si>
  <si>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</si>
  <si>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</si>
  <si>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</si>
  <si>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</si>
  <si>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</si>
  <si>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</si>
  <si>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"Капітальні видатки" від 29.11.2017 №3/61</t>
  </si>
  <si>
    <t>1512030</t>
  </si>
  <si>
    <t>2030</t>
  </si>
  <si>
    <t>0733</t>
  </si>
  <si>
    <t>Лікарсько-акушерська допомога вагітним, породіллям та новонародженим</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</si>
  <si>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</si>
  <si>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1514060</t>
  </si>
  <si>
    <t>4060</t>
  </si>
  <si>
    <t>0828</t>
  </si>
  <si>
    <t>Забезпечення діяльності палаців i будинків культури, клубів, центрів дозвілля та iнших клубних закладів</t>
  </si>
  <si>
    <t>Я.ЧАБАН</t>
  </si>
  <si>
    <t>С. МІНЬКО</t>
  </si>
  <si>
    <t xml:space="preserve">Міська програма «Грантова допомога бюджетним установам м. Мелітополя" від      №  </t>
  </si>
  <si>
    <t>1416030</t>
  </si>
  <si>
    <t>0712110</t>
  </si>
  <si>
    <t>0712111</t>
  </si>
  <si>
    <t>0726</t>
  </si>
  <si>
    <t>РОЗПОДІЛ</t>
  </si>
  <si>
    <t>витрат міського бюджету на реалізацію місцевих/регіональних програм у 2019 році</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</si>
  <si>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</si>
  <si>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</si>
  <si>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</si>
  <si>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</si>
  <si>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</si>
  <si>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</si>
  <si>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</si>
  <si>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Дата та номер документа, яким затверджено місцеву регіональну програму</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</si>
  <si>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</si>
  <si>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</si>
  <si>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</si>
  <si>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</si>
  <si>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"Сприяння розвитку підприємництва в місті  Мелітополі Запорізької області"</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</si>
  <si>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</si>
  <si>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</si>
  <si>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</si>
  <si>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"Реалізація громадського бюджету (бюджету участі, партиципаторного бюджету) у місті Мелітополі на 2016-2019 роки" </t>
  </si>
  <si>
    <t xml:space="preserve">Міська програма "Вуличні комітети"  </t>
  </si>
  <si>
    <t xml:space="preserve">Міська програма "Пам"ятна відзнака"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</si>
  <si>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</si>
  <si>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</si>
  <si>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</si>
  <si>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</si>
  <si>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</si>
  <si>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</si>
  <si>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</si>
  <si>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</si>
  <si>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</si>
  <si>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</si>
  <si>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</si>
  <si>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</si>
  <si>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</si>
  <si>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</si>
  <si>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Міська програма "Муніципальний маркетинг та розвиток туристичного сектору"</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</si>
  <si>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</si>
  <si>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</si>
  <si>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</si>
  <si>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</si>
  <si>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</si>
  <si>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</si>
  <si>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"Медична допомога окремим верствам населення"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</si>
  <si>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</si>
  <si>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</si>
  <si>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</si>
  <si>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</si>
  <si>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</si>
  <si>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"Надання фінансової підтримки громадським організаціям ветеранів, які є переможцем конкурсу проектів"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</si>
  <si>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</si>
  <si>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</si>
  <si>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</si>
  <si>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</si>
  <si>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</si>
  <si>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</si>
  <si>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</si>
  <si>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діяльності національно-культурних товариств м.Мелітополь"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</si>
  <si>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</si>
  <si>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</si>
  <si>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</si>
  <si>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"Реалізація заходів молодіжної політики"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</si>
  <si>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</si>
  <si>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</si>
  <si>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</si>
  <si>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</si>
  <si>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</si>
  <si>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</si>
  <si>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</si>
  <si>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</si>
  <si>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</si>
  <si>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Міська програма "Вибори - 2019"</t>
  </si>
  <si>
    <t xml:space="preserve">Міська програма "Обслуговування мереж зовнішнього освітлення  та засобів регулювання дорожнього руху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</si>
  <si>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</si>
  <si>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</si>
  <si>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</si>
  <si>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</si>
  <si>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</si>
  <si>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</si>
  <si>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</si>
  <si>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t>
  </si>
  <si>
    <t xml:space="preserve">Міська програма «Поповнення статутного капіталу КП«Чистота» Мелітопольської міської ради Запорізької області»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</si>
  <si>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</si>
  <si>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</si>
  <si>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</si>
  <si>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</si>
  <si>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</si>
  <si>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</si>
  <si>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"Реалізація заходів щодо  соціальної підтримки сімей, дітей та молоді"   </t>
  </si>
  <si>
    <t xml:space="preserve">Міська програма "Відшкодування ритуальних послуг"  </t>
  </si>
  <si>
    <r>
      <t xml:space="preserve">Міська програма </t>
    </r>
    <r>
      <rPr>
        <i/>
        <sz val="14"/>
        <color indexed="10"/>
        <rFont val="Times New Roman"/>
        <family val="1"/>
        <charset val="204"/>
      </rPr>
      <t xml:space="preserve">"Фінансова підтримка закладів охорони здоров’я, що надають первинну медичну допомогу" </t>
    </r>
  </si>
  <si>
    <r>
      <t>Міська програма "</t>
    </r>
    <r>
      <rPr>
        <i/>
        <sz val="14"/>
        <color indexed="10"/>
        <rFont val="Times New Roman"/>
        <family val="1"/>
        <charset val="204"/>
      </rPr>
      <t>Медична допомога вагітним, породіллям та новонародженим"</t>
    </r>
  </si>
  <si>
    <r>
      <t xml:space="preserve">Міська програма </t>
    </r>
    <r>
      <rPr>
        <i/>
        <sz val="14"/>
        <color indexed="10"/>
        <rFont val="Times New Roman"/>
        <family val="1"/>
        <charset val="204"/>
      </rPr>
      <t xml:space="preserve">"Стоматологічна допомога
окремим верствам населення м. Мелітополя"  </t>
    </r>
  </si>
  <si>
    <r>
      <t>Міська програма</t>
    </r>
    <r>
      <rPr>
        <i/>
        <sz val="14"/>
        <color indexed="10"/>
        <rFont val="Times New Roman"/>
        <family val="1"/>
        <charset val="204"/>
      </rPr>
      <t xml:space="preserve"> "Простір розвитку обдарованості" </t>
    </r>
  </si>
  <si>
    <t xml:space="preserve">Міська програма "Розвиток та популяризація фізичної культури і спорту" </t>
  </si>
  <si>
    <r>
      <t>Міська програма</t>
    </r>
    <r>
      <rPr>
        <i/>
        <sz val="14"/>
        <color indexed="10"/>
        <rFont val="Times New Roman"/>
        <family val="1"/>
        <charset val="204"/>
      </rPr>
      <t xml:space="preserve"> "Укріплення та розширення  побратимских відносин" </t>
    </r>
  </si>
  <si>
    <t>Міська програма "Соціальна підтримка громадян м.Мелітополя"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</si>
</sst>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i/>
      <sz val="14"/>
      <color indexed="10"/>
      <name val="Times New Roman"/>
      <family val="1"/>
      <charset val="204"/>
    </font>
    <font>
      <i/>
      <sz val="14"/>
      <color indexed="10"/>
      <name val="Times New Roman"/>
      <family val="1"/>
      <charset val="204"/>
    </font>
    <font>
      <i/>
      <sz val="14"/>
      <color indexed="8"/>
      <name val="Times New Roman"/>
      <family val="1"/>
      <charset val="204"/>
    </font>
    <font>
      <b/>
      <sz val="14"/>
      <color indexed="8"/>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1">
    <xf numFmtId="0" fontId="0" fillId="0" borderId="0" xfId="0"/>
    <xf numFmtId="0" fontId="21" fillId="15" borderId="0" xfId="0" applyFont="1" applyFill="1"/>
    <xf numFmtId="0" fontId="21" fillId="16" borderId="0" xfId="0" applyFont="1" applyFill="1"/>
    <xf numFmtId="0" fontId="18" fillId="0" borderId="10" xfId="0" applyFont="1" applyFill="1" applyBorder="1" applyAlignment="1">
      <alignment vertical="top" wrapText="1"/>
    </xf>
    <xf numFmtId="0" fontId="18" fillId="0" borderId="10" xfId="0" applyFont="1" applyFill="1" applyBorder="1" applyAlignment="1">
      <alignment horizontal="center" vertical="center"/>
    </xf>
    <xf numFmtId="0" fontId="18" fillId="17" borderId="10" xfId="0" applyFont="1" applyFill="1" applyBorder="1" applyAlignment="1">
      <alignment horizontal="center" vertical="center"/>
    </xf>
    <xf numFmtId="0" fontId="18" fillId="0" borderId="10"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0" fontId="18" fillId="0" borderId="10" xfId="0" applyFont="1" applyBorder="1" applyAlignment="1">
      <alignment horizontal="center" vertical="center"/>
    </xf>
    <xf numFmtId="0" fontId="18" fillId="17" borderId="10"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17" borderId="10" xfId="0" applyFont="1" applyFill="1" applyBorder="1" applyAlignment="1">
      <alignment horizontal="center" vertical="center"/>
    </xf>
    <xf numFmtId="1" fontId="18" fillId="17"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49" fontId="19" fillId="0" borderId="10" xfId="0" applyNumberFormat="1" applyFont="1" applyFill="1" applyBorder="1" applyAlignment="1" applyProtection="1">
      <alignment horizontal="center" vertical="center" wrapText="1"/>
      <protection locked="0"/>
    </xf>
    <xf numFmtId="49" fontId="19" fillId="0" borderId="10" xfId="0" applyNumberFormat="1" applyFont="1" applyBorder="1" applyAlignment="1" applyProtection="1">
      <alignment horizontal="center" vertical="center" wrapText="1"/>
      <protection locked="0"/>
    </xf>
    <xf numFmtId="0" fontId="19" fillId="0" borderId="10" xfId="0" applyFont="1" applyBorder="1" applyAlignment="1" applyProtection="1">
      <alignment vertical="top" wrapText="1"/>
      <protection locked="0"/>
    </xf>
    <xf numFmtId="49" fontId="19" fillId="0" borderId="11" xfId="0" applyNumberFormat="1" applyFont="1" applyBorder="1" applyAlignment="1">
      <alignment horizontal="right" vertical="center"/>
    </xf>
    <xf numFmtId="0" fontId="19" fillId="0" borderId="10" xfId="0" applyFont="1" applyFill="1" applyBorder="1" applyAlignment="1">
      <alignment horizontal="center" vertical="center"/>
    </xf>
    <xf numFmtId="0" fontId="23" fillId="15" borderId="0" xfId="0" applyFont="1" applyFill="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lignment vertical="center" wrapText="1"/>
    </xf>
    <xf numFmtId="49" fontId="18" fillId="0" borderId="10" xfId="0" applyNumberFormat="1" applyFont="1" applyBorder="1" applyAlignment="1">
      <alignment horizontal="center" vertical="center"/>
    </xf>
    <xf numFmtId="0" fontId="18" fillId="0" borderId="10" xfId="0" applyFont="1" applyBorder="1" applyAlignment="1">
      <alignment horizontal="justify" wrapText="1"/>
    </xf>
    <xf numFmtId="0" fontId="19" fillId="0" borderId="10" xfId="0" applyFont="1" applyFill="1" applyBorder="1" applyAlignment="1" applyProtection="1">
      <alignment vertical="center" wrapText="1"/>
      <protection locked="0"/>
    </xf>
    <xf numFmtId="0" fontId="18" fillId="0" borderId="10" xfId="0" applyFont="1" applyBorder="1" applyAlignment="1">
      <alignment wrapText="1"/>
    </xf>
    <xf numFmtId="0" fontId="19" fillId="0" borderId="10" xfId="0" applyFont="1" applyFill="1" applyBorder="1" applyAlignment="1" applyProtection="1">
      <alignment horizontal="left" vertical="top" wrapText="1"/>
      <protection locked="0"/>
    </xf>
    <xf numFmtId="0" fontId="19" fillId="0" borderId="10" xfId="0" applyFont="1" applyFill="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9" fillId="0" borderId="10" xfId="0" applyFont="1" applyFill="1" applyBorder="1" applyAlignment="1">
      <alignment horizontal="left" vertical="top" wrapText="1"/>
    </xf>
    <xf numFmtId="0" fontId="21" fillId="0" borderId="0" xfId="0" applyFont="1"/>
    <xf numFmtId="0" fontId="25" fillId="0" borderId="0" xfId="0" applyFont="1"/>
    <xf numFmtId="0" fontId="18" fillId="0" borderId="0" xfId="0" applyFont="1"/>
    <xf numFmtId="0" fontId="22" fillId="0" borderId="0" xfId="0" applyFont="1" applyFill="1"/>
    <xf numFmtId="0" fontId="18" fillId="15" borderId="0" xfId="0" applyFont="1" applyFill="1"/>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10" xfId="0" applyFont="1" applyFill="1" applyBorder="1" applyAlignment="1">
      <alignment vertical="center" wrapText="1"/>
    </xf>
    <xf numFmtId="0" fontId="19" fillId="0" borderId="10" xfId="0" applyFont="1" applyFill="1" applyBorder="1" applyAlignment="1">
      <alignment vertical="center" wrapText="1"/>
    </xf>
    <xf numFmtId="0" fontId="29" fillId="0" borderId="0" xfId="0" applyFont="1"/>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25" fillId="15" borderId="0" xfId="0" applyFont="1" applyFill="1" applyAlignment="1">
      <alignment horizontal="left"/>
    </xf>
    <xf numFmtId="0" fontId="19" fillId="0" borderId="10" xfId="0" applyFont="1" applyFill="1" applyBorder="1" applyAlignment="1">
      <alignment vertical="top" wrapText="1"/>
    </xf>
    <xf numFmtId="0" fontId="18" fillId="0" borderId="10" xfId="0" applyFont="1" applyFill="1" applyBorder="1" applyAlignment="1" applyProtection="1">
      <alignment horizontal="left" vertical="top" wrapText="1"/>
      <protection locked="0"/>
    </xf>
    <xf numFmtId="1" fontId="18" fillId="0" borderId="10" xfId="0" applyNumberFormat="1" applyFont="1" applyBorder="1" applyAlignment="1">
      <alignment horizontal="center" vertical="top" wrapText="1"/>
    </xf>
    <xf numFmtId="0" fontId="21" fillId="17" borderId="0" xfId="0" applyFont="1" applyFill="1"/>
    <xf numFmtId="0" fontId="29" fillId="15" borderId="0" xfId="0" applyFont="1" applyFill="1"/>
    <xf numFmtId="0" fontId="18" fillId="0" borderId="10" xfId="0" applyFont="1" applyFill="1" applyBorder="1" applyAlignment="1">
      <alignment wrapText="1"/>
    </xf>
    <xf numFmtId="49" fontId="18" fillId="0" borderId="10" xfId="0" applyNumberFormat="1" applyFont="1" applyFill="1" applyBorder="1" applyAlignment="1" applyProtection="1">
      <alignment horizontal="center" vertical="center"/>
      <protection locked="0"/>
    </xf>
    <xf numFmtId="0" fontId="18" fillId="0" borderId="10" xfId="0" applyFont="1" applyFill="1" applyBorder="1" applyAlignment="1">
      <alignment horizontal="left" vertical="center" wrapText="1"/>
    </xf>
    <xf numFmtId="0" fontId="30" fillId="0" borderId="0" xfId="0" applyFont="1"/>
    <xf numFmtId="1" fontId="30" fillId="0" borderId="0" xfId="0" applyNumberFormat="1" applyFont="1"/>
    <xf numFmtId="0" fontId="31" fillId="0" borderId="0" xfId="0" applyFont="1"/>
    <xf numFmtId="0" fontId="19" fillId="0" borderId="10" xfId="0" applyFont="1" applyFill="1" applyBorder="1" applyAlignment="1">
      <alignment horizontal="left" wrapText="1"/>
    </xf>
    <xf numFmtId="3" fontId="18" fillId="0" borderId="10" xfId="0" applyNumberFormat="1" applyFont="1" applyFill="1" applyBorder="1" applyAlignment="1">
      <alignment horizontal="center" vertical="center"/>
    </xf>
    <xf numFmtId="0" fontId="19" fillId="0" borderId="10" xfId="0" applyFont="1" applyBorder="1" applyAlignment="1">
      <alignment horizontal="center" vertical="center"/>
    </xf>
    <xf numFmtId="3" fontId="19" fillId="0" borderId="10" xfId="0" applyNumberFormat="1" applyFont="1" applyFill="1" applyBorder="1" applyAlignment="1">
      <alignment horizontal="center" vertical="center"/>
    </xf>
    <xf numFmtId="0" fontId="18" fillId="0" borderId="10" xfId="0" applyFont="1" applyBorder="1" applyAlignment="1">
      <alignment horizontal="left" vertical="top" wrapText="1"/>
    </xf>
    <xf numFmtId="49" fontId="21"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49" fontId="18" fillId="0" borderId="11" xfId="0" applyNumberFormat="1" applyFont="1" applyBorder="1" applyAlignment="1">
      <alignment horizontal="right" vertical="center"/>
    </xf>
    <xf numFmtId="49" fontId="18" fillId="0" borderId="0" xfId="0" applyNumberFormat="1" applyFont="1" applyFill="1" applyAlignment="1">
      <alignment horizontal="right"/>
    </xf>
    <xf numFmtId="49" fontId="19" fillId="0" borderId="11" xfId="0" applyNumberFormat="1" applyFont="1" applyFill="1" applyBorder="1" applyAlignment="1">
      <alignment horizontal="right"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26" fillId="0" borderId="10" xfId="0" applyFont="1" applyFill="1" applyBorder="1" applyAlignment="1">
      <alignment horizontal="center" wrapText="1"/>
    </xf>
    <xf numFmtId="0" fontId="26" fillId="0" borderId="10" xfId="0" applyFont="1" applyBorder="1" applyAlignment="1">
      <alignment horizontal="center" vertical="center" wrapText="1"/>
    </xf>
    <xf numFmtId="0" fontId="26" fillId="0" borderId="10" xfId="0" applyNumberFormat="1" applyFont="1" applyFill="1" applyBorder="1" applyAlignment="1" applyProtection="1">
      <alignment horizontal="center" vertical="center" wrapText="1"/>
    </xf>
    <xf numFmtId="0" fontId="27" fillId="0" borderId="10" xfId="0" applyFont="1" applyBorder="1" applyAlignment="1">
      <alignment horizontal="center" vertical="center" wrapText="1"/>
    </xf>
    <xf numFmtId="49" fontId="22" fillId="0" borderId="10" xfId="0" applyNumberFormat="1" applyFont="1" applyFill="1" applyBorder="1" applyAlignment="1" applyProtection="1">
      <alignment horizontal="center" vertical="top" wrapText="1"/>
      <protection locked="0"/>
    </xf>
    <xf numFmtId="0" fontId="22" fillId="0" borderId="10" xfId="0" applyFont="1" applyFill="1" applyBorder="1" applyAlignment="1" applyProtection="1">
      <alignment vertical="top" wrapText="1"/>
      <protection locked="0"/>
    </xf>
    <xf numFmtId="1" fontId="22" fillId="0" borderId="10" xfId="0" applyNumberFormat="1" applyFont="1" applyFill="1" applyBorder="1" applyAlignment="1">
      <alignment horizontal="center" vertical="center" wrapText="1"/>
    </xf>
    <xf numFmtId="0" fontId="18" fillId="0" borderId="10" xfId="0" applyFont="1" applyBorder="1" applyAlignment="1">
      <alignment vertical="top" wrapText="1"/>
    </xf>
    <xf numFmtId="0" fontId="19" fillId="0" borderId="10" xfId="0" applyFont="1" applyFill="1" applyBorder="1" applyAlignment="1">
      <alignment wrapText="1"/>
    </xf>
    <xf numFmtId="0" fontId="19" fillId="17" borderId="10" xfId="0" applyFont="1" applyFill="1" applyBorder="1" applyAlignment="1">
      <alignment horizontal="center" vertical="center" wrapText="1"/>
    </xf>
    <xf numFmtId="0" fontId="18" fillId="0" borderId="10" xfId="0" applyFont="1" applyBorder="1"/>
    <xf numFmtId="0" fontId="32" fillId="0" borderId="10" xfId="0" applyFont="1" applyFill="1" applyBorder="1" applyAlignment="1" applyProtection="1">
      <alignment vertical="top" wrapText="1"/>
      <protection locked="0"/>
    </xf>
    <xf numFmtId="0" fontId="19" fillId="0" borderId="10" xfId="0" applyFont="1" applyFill="1" applyBorder="1" applyAlignment="1" applyProtection="1">
      <alignment horizontal="center" vertical="center" wrapText="1"/>
      <protection locked="0"/>
    </xf>
    <xf numFmtId="0" fontId="18" fillId="0" borderId="10" xfId="0" applyFont="1" applyBorder="1" applyAlignment="1" applyProtection="1">
      <alignment wrapText="1"/>
      <protection locked="0"/>
    </xf>
    <xf numFmtId="0" fontId="19" fillId="15" borderId="10" xfId="0" applyFont="1" applyFill="1" applyBorder="1"/>
    <xf numFmtId="0" fontId="18" fillId="0" borderId="10" xfId="0" applyFont="1" applyFill="1" applyBorder="1"/>
    <xf numFmtId="0" fontId="18" fillId="0" borderId="10" xfId="0" applyFont="1" applyBorder="1" applyAlignment="1" applyProtection="1">
      <alignment vertical="center" wrapText="1"/>
      <protection locked="0"/>
    </xf>
    <xf numFmtId="0" fontId="18" fillId="0" borderId="10" xfId="0" applyFont="1" applyFill="1" applyBorder="1" applyAlignment="1">
      <alignment horizontal="left" wrapText="1"/>
    </xf>
    <xf numFmtId="0" fontId="18" fillId="0" borderId="10" xfId="0" applyFont="1" applyFill="1" applyBorder="1" applyAlignment="1" applyProtection="1">
      <alignment vertical="top" wrapText="1"/>
      <protection locked="0"/>
    </xf>
    <xf numFmtId="49" fontId="22" fillId="0" borderId="10" xfId="0" applyNumberFormat="1" applyFont="1" applyFill="1" applyBorder="1" applyAlignment="1" applyProtection="1">
      <alignment horizontal="center" vertical="center" wrapText="1"/>
      <protection locked="0"/>
    </xf>
    <xf numFmtId="0" fontId="22" fillId="0" borderId="10" xfId="0" applyFont="1" applyFill="1" applyBorder="1" applyAlignment="1">
      <alignment horizontal="left" vertical="center" wrapText="1"/>
    </xf>
    <xf numFmtId="0" fontId="28" fillId="0" borderId="10" xfId="0" applyFont="1" applyFill="1" applyBorder="1" applyAlignment="1" applyProtection="1">
      <alignment vertical="top" wrapText="1"/>
      <protection locked="0"/>
    </xf>
    <xf numFmtId="0" fontId="22" fillId="0" borderId="10" xfId="0" applyFont="1" applyFill="1" applyBorder="1" applyAlignment="1">
      <alignment horizontal="center" vertical="center" wrapText="1"/>
    </xf>
    <xf numFmtId="0" fontId="28" fillId="0" borderId="10" xfId="0" applyFont="1" applyFill="1" applyBorder="1"/>
    <xf numFmtId="0" fontId="19" fillId="0" borderId="10" xfId="0" applyFont="1" applyBorder="1" applyAlignment="1">
      <alignment vertical="center" wrapText="1"/>
    </xf>
    <xf numFmtId="0" fontId="19" fillId="17" borderId="10" xfId="0" applyFont="1" applyFill="1" applyBorder="1" applyAlignment="1">
      <alignment horizontal="center" vertical="center"/>
    </xf>
    <xf numFmtId="0" fontId="28" fillId="0" borderId="10" xfId="0" applyFont="1" applyFill="1" applyBorder="1" applyAlignment="1">
      <alignment horizontal="center" vertical="center" wrapText="1"/>
    </xf>
    <xf numFmtId="49" fontId="19" fillId="0" borderId="10" xfId="0" applyNumberFormat="1" applyFont="1" applyBorder="1" applyAlignment="1">
      <alignment horizontal="center" vertical="center"/>
    </xf>
    <xf numFmtId="0" fontId="19" fillId="0" borderId="10" xfId="0" applyFont="1" applyBorder="1" applyAlignment="1">
      <alignment vertical="top" wrapText="1"/>
    </xf>
    <xf numFmtId="0" fontId="28" fillId="0" borderId="10" xfId="0" applyFont="1" applyFill="1" applyBorder="1" applyAlignment="1" applyProtection="1">
      <alignment vertical="center" wrapText="1"/>
      <protection locked="0"/>
    </xf>
    <xf numFmtId="49" fontId="18" fillId="0" borderId="10" xfId="0" applyNumberFormat="1" applyFont="1" applyFill="1" applyBorder="1" applyAlignment="1" applyProtection="1">
      <alignment horizontal="left" vertical="center" wrapText="1"/>
      <protection locked="0"/>
    </xf>
    <xf numFmtId="0" fontId="22" fillId="0" borderId="10" xfId="0" applyFont="1" applyBorder="1" applyAlignment="1" applyProtection="1">
      <alignment vertical="top" wrapText="1"/>
      <protection locked="0"/>
    </xf>
    <xf numFmtId="0" fontId="19" fillId="0" borderId="10" xfId="0" applyFont="1" applyBorder="1" applyAlignment="1">
      <alignment wrapText="1"/>
    </xf>
    <xf numFmtId="49" fontId="19" fillId="0" borderId="10" xfId="0" applyNumberFormat="1" applyFont="1" applyFill="1" applyBorder="1" applyAlignment="1">
      <alignment horizontal="center" vertical="center" wrapText="1"/>
    </xf>
    <xf numFmtId="49" fontId="22" fillId="17" borderId="10" xfId="0" applyNumberFormat="1" applyFont="1" applyFill="1" applyBorder="1" applyAlignment="1" applyProtection="1">
      <alignment horizontal="center" vertical="center" wrapText="1"/>
      <protection locked="0"/>
    </xf>
    <xf numFmtId="0" fontId="28" fillId="17" borderId="10" xfId="0" applyFont="1" applyFill="1" applyBorder="1"/>
    <xf numFmtId="2" fontId="22" fillId="17" borderId="10" xfId="0" applyNumberFormat="1" applyFont="1" applyFill="1" applyBorder="1" applyAlignment="1">
      <alignment horizontal="center" vertical="center"/>
    </xf>
    <xf numFmtId="49" fontId="18" fillId="0" borderId="10" xfId="0" applyNumberFormat="1" applyFont="1" applyBorder="1" applyAlignment="1" applyProtection="1">
      <alignment horizontal="center" vertical="center"/>
      <protection locked="0"/>
    </xf>
    <xf numFmtId="49" fontId="22" fillId="17" borderId="10" xfId="0" applyNumberFormat="1" applyFont="1" applyFill="1" applyBorder="1" applyAlignment="1" applyProtection="1">
      <alignment horizontal="center" vertical="center"/>
      <protection locked="0"/>
    </xf>
    <xf numFmtId="0" fontId="19" fillId="17" borderId="10" xfId="0" applyFont="1" applyFill="1" applyBorder="1" applyAlignment="1" applyProtection="1">
      <alignment horizontal="left" vertical="top" wrapText="1"/>
      <protection locked="0"/>
    </xf>
    <xf numFmtId="3" fontId="22" fillId="17" borderId="10" xfId="0" applyNumberFormat="1" applyFont="1" applyFill="1" applyBorder="1" applyAlignment="1">
      <alignment horizontal="center" vertical="center"/>
    </xf>
    <xf numFmtId="0" fontId="21" fillId="15" borderId="10" xfId="0" applyFont="1" applyFill="1" applyBorder="1"/>
    <xf numFmtId="49" fontId="19"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top" wrapText="1"/>
      <protection locked="0"/>
    </xf>
    <xf numFmtId="0" fontId="19" fillId="0" borderId="10" xfId="0" applyFont="1" applyBorder="1" applyAlignment="1">
      <alignment horizontal="left" wrapText="1"/>
    </xf>
    <xf numFmtId="0" fontId="22" fillId="0" borderId="10" xfId="0" applyFont="1" applyFill="1" applyBorder="1" applyAlignment="1">
      <alignment vertical="center" wrapText="1"/>
    </xf>
    <xf numFmtId="0" fontId="22" fillId="0" borderId="10" xfId="0" applyFont="1" applyBorder="1" applyAlignment="1">
      <alignment horizontal="center" vertical="center"/>
    </xf>
    <xf numFmtId="49" fontId="22" fillId="0" borderId="10" xfId="0" applyNumberFormat="1" applyFont="1" applyFill="1" applyBorder="1" applyAlignment="1" applyProtection="1">
      <alignment horizontal="center" vertical="center"/>
      <protection locked="0"/>
    </xf>
    <xf numFmtId="49" fontId="19" fillId="0" borderId="10" xfId="0" applyNumberFormat="1" applyFont="1" applyFill="1" applyBorder="1" applyAlignment="1" applyProtection="1">
      <alignment horizontal="center" vertical="center"/>
      <protection locked="0"/>
    </xf>
    <xf numFmtId="0" fontId="32" fillId="0" borderId="10" xfId="0" applyFont="1" applyFill="1" applyBorder="1" applyAlignment="1">
      <alignment horizontal="left" wrapText="1"/>
    </xf>
    <xf numFmtId="49" fontId="26" fillId="0" borderId="11" xfId="0" applyNumberFormat="1" applyFont="1" applyFill="1" applyBorder="1" applyAlignment="1">
      <alignment horizontal="center" wrapText="1"/>
    </xf>
    <xf numFmtId="0" fontId="27" fillId="0" borderId="12" xfId="0" applyFont="1" applyBorder="1" applyAlignment="1">
      <alignment horizontal="center" vertical="center" wrapText="1"/>
    </xf>
    <xf numFmtId="49" fontId="22" fillId="0" borderId="11" xfId="0" applyNumberFormat="1" applyFont="1" applyFill="1" applyBorder="1" applyAlignment="1">
      <alignment horizontal="right"/>
    </xf>
    <xf numFmtId="1" fontId="22" fillId="0" borderId="12"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2" xfId="0" applyFont="1" applyFill="1" applyBorder="1" applyAlignment="1">
      <alignment horizontal="center" vertical="center"/>
    </xf>
    <xf numFmtId="0" fontId="18" fillId="0" borderId="12" xfId="0" applyFont="1" applyFill="1" applyBorder="1" applyAlignment="1">
      <alignment horizontal="center" vertical="center"/>
    </xf>
    <xf numFmtId="49" fontId="22" fillId="0" borderId="11" xfId="0" applyNumberFormat="1" applyFont="1" applyBorder="1" applyAlignment="1">
      <alignment horizontal="right" vertical="center"/>
    </xf>
    <xf numFmtId="0" fontId="22" fillId="0" borderId="12" xfId="0" applyFont="1" applyFill="1" applyBorder="1" applyAlignment="1">
      <alignment horizontal="center" vertical="center" wrapText="1"/>
    </xf>
    <xf numFmtId="49" fontId="22" fillId="0" borderId="11" xfId="0" applyNumberFormat="1" applyFont="1" applyFill="1" applyBorder="1" applyAlignment="1">
      <alignment horizontal="right" vertical="center"/>
    </xf>
    <xf numFmtId="0" fontId="22" fillId="0" borderId="12" xfId="0" applyFont="1" applyFill="1" applyBorder="1" applyAlignment="1">
      <alignment horizontal="center" vertical="center"/>
    </xf>
    <xf numFmtId="0" fontId="18" fillId="17" borderId="12" xfId="0" applyFont="1" applyFill="1" applyBorder="1" applyAlignment="1">
      <alignment horizontal="center" vertical="center"/>
    </xf>
    <xf numFmtId="49" fontId="22" fillId="17" borderId="11" xfId="0" applyNumberFormat="1" applyFont="1" applyFill="1" applyBorder="1" applyAlignment="1">
      <alignment horizontal="right" vertical="center"/>
    </xf>
    <xf numFmtId="2" fontId="22" fillId="17" borderId="12" xfId="0" applyNumberFormat="1" applyFont="1" applyFill="1" applyBorder="1" applyAlignment="1">
      <alignment horizontal="center" vertical="center"/>
    </xf>
    <xf numFmtId="0" fontId="18" fillId="17" borderId="12" xfId="0" applyFont="1" applyFill="1" applyBorder="1" applyAlignment="1">
      <alignment horizontal="center" vertical="center" wrapText="1"/>
    </xf>
    <xf numFmtId="0" fontId="22" fillId="17" borderId="12" xfId="0" applyFont="1" applyFill="1" applyBorder="1" applyAlignment="1">
      <alignment horizontal="center" vertical="center"/>
    </xf>
    <xf numFmtId="1" fontId="18" fillId="0" borderId="12" xfId="0" applyNumberFormat="1" applyFont="1" applyBorder="1" applyAlignment="1">
      <alignment horizontal="center" vertical="top" wrapText="1"/>
    </xf>
    <xf numFmtId="1" fontId="18" fillId="17" borderId="12" xfId="0" applyNumberFormat="1" applyFont="1" applyFill="1" applyBorder="1" applyAlignment="1">
      <alignment horizontal="center" vertical="center"/>
    </xf>
    <xf numFmtId="1" fontId="18" fillId="0" borderId="12" xfId="0" applyNumberFormat="1" applyFont="1" applyFill="1" applyBorder="1" applyAlignment="1">
      <alignment horizontal="center" vertical="center"/>
    </xf>
    <xf numFmtId="3" fontId="22" fillId="17"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3" fontId="19"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22" fillId="0" borderId="12" xfId="0" applyFont="1" applyBorder="1" applyAlignment="1">
      <alignment horizontal="center" vertical="center"/>
    </xf>
    <xf numFmtId="0" fontId="18" fillId="0" borderId="12" xfId="0" applyFont="1" applyFill="1" applyBorder="1"/>
    <xf numFmtId="49" fontId="18" fillId="0" borderId="13" xfId="0" applyNumberFormat="1" applyFont="1" applyFill="1" applyBorder="1" applyAlignment="1">
      <alignment horizontal="right"/>
    </xf>
    <xf numFmtId="0" fontId="22" fillId="0" borderId="14" xfId="0" applyFont="1" applyFill="1" applyBorder="1" applyAlignment="1" applyProtection="1">
      <alignment horizontal="center" vertical="top"/>
      <protection locked="0"/>
    </xf>
    <xf numFmtId="0" fontId="22" fillId="0" borderId="14" xfId="0" applyFont="1" applyFill="1" applyBorder="1" applyAlignment="1" applyProtection="1">
      <alignment vertical="top" wrapText="1"/>
      <protection locked="0"/>
    </xf>
    <xf numFmtId="0" fontId="18" fillId="0" borderId="14" xfId="0" applyFont="1" applyFill="1" applyBorder="1"/>
    <xf numFmtId="1" fontId="22" fillId="0" borderId="14" xfId="0" applyNumberFormat="1" applyFont="1" applyFill="1" applyBorder="1" applyAlignment="1">
      <alignment horizontal="center" vertical="center"/>
    </xf>
    <xf numFmtId="1" fontId="22" fillId="0" borderId="15" xfId="0" applyNumberFormat="1" applyFont="1" applyFill="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49" fontId="18" fillId="0" borderId="11" xfId="0" applyNumberFormat="1" applyFont="1" applyFill="1" applyBorder="1" applyAlignment="1">
      <alignment horizontal="right"/>
    </xf>
    <xf numFmtId="49" fontId="19" fillId="0" borderId="11" xfId="0" applyNumberFormat="1" applyFont="1" applyFill="1" applyBorder="1" applyAlignment="1">
      <alignment horizontal="right"/>
    </xf>
    <xf numFmtId="0" fontId="25" fillId="0" borderId="10" xfId="0" applyFont="1" applyBorder="1" applyAlignment="1">
      <alignment horizontal="center" vertical="center" wrapText="1"/>
    </xf>
    <xf numFmtId="1" fontId="22" fillId="0" borderId="10" xfId="0" applyNumberFormat="1" applyFont="1" applyFill="1" applyBorder="1" applyAlignment="1" applyProtection="1">
      <alignment horizontal="center" vertical="center" wrapText="1"/>
      <protection locked="0"/>
    </xf>
    <xf numFmtId="0" fontId="21" fillId="0" borderId="0" xfId="0" applyFont="1" applyAlignment="1">
      <alignment horizontal="center"/>
    </xf>
    <xf numFmtId="0" fontId="18" fillId="0" borderId="0" xfId="0" applyFont="1" applyAlignment="1">
      <alignment horizontal="center"/>
    </xf>
    <xf numFmtId="1" fontId="18" fillId="0" borderId="10" xfId="0" applyNumberFormat="1" applyFont="1" applyFill="1" applyBorder="1" applyAlignment="1" applyProtection="1">
      <alignment horizontal="center" vertical="center" wrapText="1"/>
      <protection locked="0"/>
    </xf>
    <xf numFmtId="1" fontId="19" fillId="0" borderId="10" xfId="0" applyNumberFormat="1" applyFont="1" applyFill="1" applyBorder="1" applyAlignment="1" applyProtection="1">
      <alignment horizontal="center" vertical="center" wrapText="1"/>
      <protection locked="0"/>
    </xf>
    <xf numFmtId="0" fontId="34" fillId="0" borderId="10" xfId="0" applyFont="1" applyFill="1" applyBorder="1" applyAlignment="1" applyProtection="1">
      <alignment vertical="top" wrapText="1"/>
      <protection locked="0"/>
    </xf>
    <xf numFmtId="0" fontId="34" fillId="0" borderId="10" xfId="0" applyFont="1" applyFill="1" applyBorder="1" applyAlignment="1" applyProtection="1">
      <alignment vertical="center" wrapText="1"/>
      <protection locked="0"/>
    </xf>
    <xf numFmtId="0" fontId="34" fillId="0" borderId="10" xfId="0" applyFont="1" applyFill="1" applyBorder="1" applyAlignment="1">
      <alignment vertical="top" wrapText="1"/>
    </xf>
    <xf numFmtId="0" fontId="34" fillId="0" borderId="10" xfId="0" applyFont="1" applyFill="1" applyBorder="1" applyAlignment="1">
      <alignment horizontal="left" wrapText="1"/>
    </xf>
    <xf numFmtId="0" fontId="35" fillId="0" borderId="10" xfId="0" applyFont="1" applyFill="1" applyBorder="1" applyAlignment="1" applyProtection="1">
      <alignment vertical="top" wrapText="1"/>
      <protection locked="0"/>
    </xf>
    <xf numFmtId="1" fontId="18" fillId="0" borderId="10" xfId="0" applyNumberFormat="1" applyFont="1" applyBorder="1" applyAlignment="1">
      <alignment horizontal="center" vertical="center" wrapText="1"/>
    </xf>
    <xf numFmtId="0" fontId="35" fillId="0" borderId="10" xfId="0" applyFont="1" applyFill="1" applyBorder="1" applyAlignment="1">
      <alignment wrapText="1"/>
    </xf>
    <xf numFmtId="0" fontId="36" fillId="17" borderId="10" xfId="0" applyFont="1" applyFill="1" applyBorder="1" applyAlignment="1" applyProtection="1">
      <alignment vertical="top" wrapText="1"/>
      <protection locked="0"/>
    </xf>
    <xf numFmtId="1" fontId="22" fillId="0" borderId="14" xfId="0" applyNumberFormat="1" applyFont="1" applyFill="1" applyBorder="1" applyAlignment="1" applyProtection="1">
      <alignment horizontal="center" vertical="center" wrapText="1"/>
      <protection locked="0"/>
    </xf>
    <xf numFmtId="1" fontId="18" fillId="0" borderId="12" xfId="0" applyNumberFormat="1" applyFont="1" applyBorder="1" applyAlignment="1">
      <alignment horizontal="center" vertical="center" wrapText="1"/>
    </xf>
    <xf numFmtId="1" fontId="22" fillId="0" borderId="0" xfId="0" applyNumberFormat="1" applyFont="1" applyFill="1"/>
    <xf numFmtId="1" fontId="21" fillId="0" borderId="0" xfId="0" applyNumberFormat="1" applyFont="1"/>
    <xf numFmtId="0" fontId="19" fillId="0" borderId="22"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26" fillId="0" borderId="20" xfId="0" applyNumberFormat="1" applyFont="1" applyFill="1" applyBorder="1" applyAlignment="1" applyProtection="1">
      <alignment horizontal="center" vertical="center" wrapText="1"/>
    </xf>
    <xf numFmtId="0" fontId="26" fillId="0" borderId="16" xfId="0" applyNumberFormat="1" applyFont="1" applyFill="1" applyBorder="1" applyAlignment="1" applyProtection="1">
      <alignment horizontal="center" vertical="center" wrapText="1"/>
    </xf>
    <xf numFmtId="49" fontId="26" fillId="0" borderId="23" xfId="0" applyNumberFormat="1" applyFont="1" applyFill="1" applyBorder="1" applyAlignment="1">
      <alignment horizontal="center" wrapText="1"/>
    </xf>
    <xf numFmtId="49" fontId="26" fillId="0" borderId="24" xfId="0" applyNumberFormat="1" applyFont="1" applyFill="1" applyBorder="1" applyAlignment="1">
      <alignment horizontal="center" wrapText="1"/>
    </xf>
    <xf numFmtId="0" fontId="26" fillId="0" borderId="20" xfId="0" applyFont="1" applyFill="1" applyBorder="1" applyAlignment="1">
      <alignment horizontal="center" wrapText="1"/>
    </xf>
    <xf numFmtId="0" fontId="26" fillId="0" borderId="16" xfId="0" applyFont="1" applyFill="1" applyBorder="1" applyAlignment="1">
      <alignment horizontal="center" wrapText="1"/>
    </xf>
    <xf numFmtId="0" fontId="26" fillId="0" borderId="20" xfId="0" applyFont="1" applyBorder="1" applyAlignment="1">
      <alignment horizontal="center" vertical="center" wrapText="1"/>
    </xf>
    <xf numFmtId="0" fontId="26" fillId="0" borderId="16" xfId="0" applyFont="1" applyBorder="1" applyAlignment="1">
      <alignment horizontal="center" vertical="center" wrapText="1"/>
    </xf>
    <xf numFmtId="0" fontId="19" fillId="0" borderId="21" xfId="0" applyFont="1" applyFill="1" applyBorder="1" applyAlignment="1" applyProtection="1">
      <alignment horizontal="center" vertical="center" wrapText="1"/>
      <protection locked="0"/>
    </xf>
    <xf numFmtId="0" fontId="19" fillId="0" borderId="22"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25" fillId="0" borderId="0" xfId="0" applyFont="1" applyAlignment="1">
      <alignment horizontal="left" wrapText="1"/>
    </xf>
    <xf numFmtId="0" fontId="18" fillId="0" borderId="0" xfId="0" applyFont="1" applyBorder="1" applyAlignment="1">
      <alignment horizontal="left" wrapText="1"/>
    </xf>
    <xf numFmtId="0" fontId="19" fillId="0" borderId="10"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left" vertical="top" wrapText="1"/>
      <protection locked="0"/>
    </xf>
    <xf numFmtId="49" fontId="18" fillId="0" borderId="0" xfId="0" applyNumberFormat="1" applyFont="1" applyFill="1" applyAlignment="1">
      <alignment horizontal="center"/>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6" xfId="0" applyFont="1" applyBorder="1" applyAlignment="1">
      <alignment horizontal="center" vertical="center" wrapText="1"/>
    </xf>
    <xf numFmtId="0" fontId="19" fillId="0" borderId="21"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2"/>
  <sheetViews>
    <sheetView tabSelected="1" view="pageBreakPreview" topLeftCell="A10" zoomScale="25" zoomScaleNormal="25" zoomScaleSheetLayoutView="25" workbookViewId="0">
      <pane xSplit="3" ySplit="3" topLeftCell="D97" activePane="bottomRight" state="frozen"/>
      <selection activeCell="A10" sqref="A10"/>
      <selection pane="topRight" activeCell="D10" sqref="D10"/>
      <selection pane="bottomLeft" activeCell="A13" sqref="A13"/>
      <selection pane="bottomRight" activeCell="E98" sqref="E98:E104"/>
    </sheetView>
  </sheetViews>
  <sheetFormatPr defaultRowHeight="12.75" x14ac:dyDescent="0.2"/>
  <cols>
    <col min="1" max="1" width="16.42578125" style="67" customWidth="1"/>
    <col min="2" max="2" width="15.42578125" style="34" customWidth="1"/>
    <col min="3" max="3" width="16.42578125" style="34" customWidth="1"/>
    <col min="4" max="4" width="45.85546875" style="34" customWidth="1"/>
    <col min="5" max="5" width="70.5703125" style="34" customWidth="1"/>
    <col min="6" max="6" width="12.42578125" style="34" customWidth="1"/>
    <col min="7" max="7" width="15.85546875" style="162" customWidth="1"/>
    <col min="8" max="8" width="16.7109375" style="34" customWidth="1"/>
    <col min="9" max="10" width="17" style="34" customWidth="1"/>
    <col min="11" max="11" width="17.5703125" style="34" customWidth="1"/>
    <col min="12" max="16384" width="9.140625" style="34"/>
  </cols>
  <sheetData>
    <row r="1" spans="1:12" ht="15.75" x14ac:dyDescent="0.25">
      <c r="H1" s="35" t="s">
        <v>0</v>
      </c>
      <c r="I1" s="35"/>
      <c r="J1" s="35"/>
    </row>
    <row r="2" spans="1:12" ht="15.75" x14ac:dyDescent="0.25">
      <c r="H2" s="35" t="s">
        <v>154</v>
      </c>
      <c r="I2" s="35"/>
      <c r="J2" s="35"/>
    </row>
    <row r="3" spans="1:12" ht="15.75" x14ac:dyDescent="0.25">
      <c r="H3" s="35" t="s">
        <v>55</v>
      </c>
      <c r="I3" s="35"/>
      <c r="J3" s="35"/>
    </row>
    <row r="4" spans="1:12" ht="15.75" x14ac:dyDescent="0.25">
      <c r="H4" s="35" t="s">
        <v>155</v>
      </c>
      <c r="I4" s="35"/>
      <c r="J4" s="35"/>
    </row>
    <row r="5" spans="1:12" ht="15.75" customHeight="1" x14ac:dyDescent="0.2">
      <c r="H5" s="191"/>
      <c r="I5" s="191"/>
      <c r="J5" s="191"/>
    </row>
    <row r="6" spans="1:12" ht="35.25" customHeight="1" x14ac:dyDescent="0.2">
      <c r="H6" s="191"/>
      <c r="I6" s="191"/>
      <c r="J6" s="191"/>
    </row>
    <row r="7" spans="1:12" ht="18.75" x14ac:dyDescent="0.3">
      <c r="A7" s="195" t="s">
        <v>377</v>
      </c>
      <c r="B7" s="195"/>
      <c r="C7" s="195"/>
      <c r="D7" s="195"/>
      <c r="E7" s="195"/>
      <c r="F7" s="195"/>
      <c r="G7" s="195"/>
      <c r="H7" s="195"/>
      <c r="I7" s="195"/>
      <c r="J7" s="195"/>
      <c r="K7" s="36"/>
    </row>
    <row r="8" spans="1:12" ht="18.75" x14ac:dyDescent="0.3">
      <c r="A8" s="195" t="s">
        <v>378</v>
      </c>
      <c r="B8" s="195"/>
      <c r="C8" s="195"/>
      <c r="D8" s="195"/>
      <c r="E8" s="195"/>
      <c r="F8" s="195"/>
      <c r="G8" s="195"/>
      <c r="H8" s="195"/>
      <c r="I8" s="195"/>
      <c r="J8" s="195"/>
      <c r="K8" s="36"/>
    </row>
    <row r="9" spans="1:12" ht="19.5" thickBot="1" x14ac:dyDescent="0.35">
      <c r="B9" s="36"/>
      <c r="C9" s="36"/>
      <c r="D9" s="36"/>
      <c r="E9" s="36"/>
      <c r="F9" s="36"/>
      <c r="G9" s="163"/>
      <c r="H9" s="36"/>
      <c r="I9" s="36"/>
      <c r="J9" s="36"/>
      <c r="K9" s="36"/>
    </row>
    <row r="10" spans="1:12" ht="111" customHeight="1" x14ac:dyDescent="0.3">
      <c r="A10" s="182" t="s">
        <v>381</v>
      </c>
      <c r="B10" s="184" t="s">
        <v>382</v>
      </c>
      <c r="C10" s="186" t="s">
        <v>383</v>
      </c>
      <c r="D10" s="186" t="s">
        <v>384</v>
      </c>
      <c r="E10" s="186" t="s">
        <v>385</v>
      </c>
      <c r="F10" s="186" t="s">
        <v>386</v>
      </c>
      <c r="G10" s="198" t="s">
        <v>387</v>
      </c>
      <c r="H10" s="180" t="s">
        <v>1</v>
      </c>
      <c r="I10" s="196" t="s">
        <v>2</v>
      </c>
      <c r="J10" s="197"/>
      <c r="K10" s="36"/>
    </row>
    <row r="11" spans="1:12" ht="42.75" x14ac:dyDescent="0.3">
      <c r="A11" s="183"/>
      <c r="B11" s="185"/>
      <c r="C11" s="187"/>
      <c r="D11" s="187"/>
      <c r="E11" s="187"/>
      <c r="F11" s="187"/>
      <c r="G11" s="199"/>
      <c r="H11" s="181"/>
      <c r="I11" s="156" t="s">
        <v>388</v>
      </c>
      <c r="J11" s="157" t="s">
        <v>389</v>
      </c>
      <c r="K11" s="36"/>
    </row>
    <row r="12" spans="1:12" ht="18.75" x14ac:dyDescent="0.3">
      <c r="A12" s="124" t="s">
        <v>379</v>
      </c>
      <c r="B12" s="74">
        <v>2</v>
      </c>
      <c r="C12" s="75">
        <v>3</v>
      </c>
      <c r="D12" s="75">
        <v>4</v>
      </c>
      <c r="E12" s="75">
        <v>5</v>
      </c>
      <c r="F12" s="75">
        <v>6</v>
      </c>
      <c r="G12" s="160">
        <v>7</v>
      </c>
      <c r="H12" s="76">
        <v>8</v>
      </c>
      <c r="I12" s="77">
        <v>9</v>
      </c>
      <c r="J12" s="125">
        <v>10</v>
      </c>
      <c r="K12" s="36"/>
    </row>
    <row r="13" spans="1:12" s="37" customFormat="1" ht="56.25" customHeight="1" x14ac:dyDescent="0.3">
      <c r="A13" s="126" t="s">
        <v>171</v>
      </c>
      <c r="B13" s="78"/>
      <c r="C13" s="78"/>
      <c r="D13" s="79" t="s">
        <v>3</v>
      </c>
      <c r="E13" s="28"/>
      <c r="F13" s="28"/>
      <c r="G13" s="161">
        <f>H13+I13</f>
        <v>4587510</v>
      </c>
      <c r="H13" s="80">
        <f>H17+H21+H22+H23+H25+H26+H37+H38+H42+H44+H39+H41+H24+H15</f>
        <v>4335131</v>
      </c>
      <c r="I13" s="80">
        <f>I17+I21+I22+I23+I25+I26+I37+I38+I42+I44+I39+I41+I24</f>
        <v>252379</v>
      </c>
      <c r="J13" s="127">
        <f>J32</f>
        <v>27379</v>
      </c>
      <c r="L13" s="176"/>
    </row>
    <row r="14" spans="1:12" s="38" customFormat="1" ht="56.25" hidden="1" x14ac:dyDescent="0.3">
      <c r="A14" s="126" t="s">
        <v>70</v>
      </c>
      <c r="B14" s="7"/>
      <c r="C14" s="7"/>
      <c r="D14" s="79" t="s">
        <v>3</v>
      </c>
      <c r="E14" s="28"/>
      <c r="F14" s="28"/>
      <c r="G14" s="164">
        <f t="shared" ref="G14:G79" si="0">H14+I14</f>
        <v>0</v>
      </c>
      <c r="H14" s="6"/>
      <c r="I14" s="6"/>
      <c r="J14" s="128"/>
    </row>
    <row r="15" spans="1:12" s="38" customFormat="1" ht="75" x14ac:dyDescent="0.3">
      <c r="A15" s="158" t="s">
        <v>406</v>
      </c>
      <c r="B15" s="7" t="s">
        <v>408</v>
      </c>
      <c r="C15" s="7"/>
      <c r="D15" s="92" t="s">
        <v>410</v>
      </c>
      <c r="E15" s="28"/>
      <c r="F15" s="28"/>
      <c r="G15" s="164">
        <f t="shared" si="0"/>
        <v>100000</v>
      </c>
      <c r="H15" s="6">
        <f>H16</f>
        <v>100000</v>
      </c>
      <c r="I15" s="6"/>
      <c r="J15" s="128"/>
    </row>
    <row r="16" spans="1:12" s="39" customFormat="1" ht="18.75" x14ac:dyDescent="0.3">
      <c r="A16" s="159" t="s">
        <v>407</v>
      </c>
      <c r="B16" s="14" t="s">
        <v>409</v>
      </c>
      <c r="C16" s="14" t="s">
        <v>357</v>
      </c>
      <c r="D16" s="31" t="s">
        <v>411</v>
      </c>
      <c r="E16" s="167" t="s">
        <v>447</v>
      </c>
      <c r="F16" s="28"/>
      <c r="G16" s="165">
        <f t="shared" si="0"/>
        <v>100000</v>
      </c>
      <c r="H16" s="73">
        <v>100000</v>
      </c>
      <c r="I16" s="73"/>
      <c r="J16" s="129"/>
    </row>
    <row r="17" spans="1:11" s="38" customFormat="1" ht="37.5" hidden="1" x14ac:dyDescent="0.3">
      <c r="A17" s="69" t="s">
        <v>313</v>
      </c>
      <c r="B17" s="24" t="s">
        <v>298</v>
      </c>
      <c r="C17" s="24"/>
      <c r="D17" s="81" t="s">
        <v>72</v>
      </c>
      <c r="E17" s="28"/>
      <c r="F17" s="28"/>
      <c r="G17" s="164">
        <f t="shared" si="0"/>
        <v>0</v>
      </c>
      <c r="H17" s="6">
        <f>H18</f>
        <v>0</v>
      </c>
      <c r="I17" s="6">
        <f>I18</f>
        <v>0</v>
      </c>
      <c r="J17" s="128"/>
    </row>
    <row r="18" spans="1:11" s="19" customFormat="1" ht="93.75" hidden="1" x14ac:dyDescent="0.3">
      <c r="A18" s="71" t="s">
        <v>314</v>
      </c>
      <c r="B18" s="14" t="s">
        <v>300</v>
      </c>
      <c r="C18" s="14" t="s">
        <v>5</v>
      </c>
      <c r="D18" s="82" t="s">
        <v>312</v>
      </c>
      <c r="E18" s="28" t="s">
        <v>390</v>
      </c>
      <c r="F18" s="28"/>
      <c r="G18" s="164">
        <f t="shared" si="0"/>
        <v>0</v>
      </c>
      <c r="H18" s="83"/>
      <c r="I18" s="73"/>
      <c r="J18" s="129"/>
      <c r="K18" s="39"/>
    </row>
    <row r="19" spans="1:11" s="19" customFormat="1" ht="93.75" hidden="1" x14ac:dyDescent="0.3">
      <c r="A19" s="71" t="s">
        <v>71</v>
      </c>
      <c r="B19" s="14" t="s">
        <v>100</v>
      </c>
      <c r="C19" s="14" t="s">
        <v>5</v>
      </c>
      <c r="D19" s="82" t="s">
        <v>73</v>
      </c>
      <c r="E19" s="28" t="s">
        <v>135</v>
      </c>
      <c r="F19" s="28"/>
      <c r="G19" s="164">
        <f t="shared" si="0"/>
        <v>0</v>
      </c>
      <c r="H19" s="73"/>
      <c r="I19" s="73"/>
      <c r="J19" s="129"/>
      <c r="K19" s="39"/>
    </row>
    <row r="20" spans="1:11" s="19" customFormat="1" ht="39.75" hidden="1" customHeight="1" x14ac:dyDescent="0.3">
      <c r="A20" s="71" t="s">
        <v>71</v>
      </c>
      <c r="B20" s="14" t="s">
        <v>100</v>
      </c>
      <c r="C20" s="14" t="s">
        <v>5</v>
      </c>
      <c r="D20" s="82" t="s">
        <v>73</v>
      </c>
      <c r="E20" s="28" t="s">
        <v>151</v>
      </c>
      <c r="F20" s="28"/>
      <c r="G20" s="164">
        <f t="shared" si="0"/>
        <v>0</v>
      </c>
      <c r="H20" s="73"/>
      <c r="I20" s="73"/>
      <c r="J20" s="129"/>
      <c r="K20" s="39"/>
    </row>
    <row r="21" spans="1:11" s="1" customFormat="1" ht="56.25" x14ac:dyDescent="0.2">
      <c r="A21" s="69" t="s">
        <v>178</v>
      </c>
      <c r="B21" s="7" t="s">
        <v>179</v>
      </c>
      <c r="C21" s="7" t="s">
        <v>50</v>
      </c>
      <c r="D21" s="81" t="s">
        <v>84</v>
      </c>
      <c r="E21" s="31" t="s">
        <v>391</v>
      </c>
      <c r="F21" s="31"/>
      <c r="G21" s="164">
        <f t="shared" si="0"/>
        <v>490000</v>
      </c>
      <c r="H21" s="6">
        <v>490000</v>
      </c>
      <c r="I21" s="6"/>
      <c r="J21" s="128"/>
    </row>
    <row r="22" spans="1:11" s="40" customFormat="1" ht="37.5" x14ac:dyDescent="0.2">
      <c r="A22" s="69" t="s">
        <v>178</v>
      </c>
      <c r="B22" s="7" t="s">
        <v>179</v>
      </c>
      <c r="C22" s="7" t="s">
        <v>50</v>
      </c>
      <c r="D22" s="81" t="s">
        <v>84</v>
      </c>
      <c r="E22" s="31" t="s">
        <v>405</v>
      </c>
      <c r="F22" s="31"/>
      <c r="G22" s="164">
        <f t="shared" si="0"/>
        <v>490000</v>
      </c>
      <c r="H22" s="6">
        <v>490000</v>
      </c>
      <c r="I22" s="6"/>
      <c r="J22" s="128"/>
    </row>
    <row r="23" spans="1:11" s="1" customFormat="1" ht="84.75" customHeight="1" x14ac:dyDescent="0.3">
      <c r="A23" s="68" t="s">
        <v>180</v>
      </c>
      <c r="B23" s="7" t="s">
        <v>181</v>
      </c>
      <c r="C23" s="7" t="s">
        <v>11</v>
      </c>
      <c r="D23" s="84" t="s">
        <v>93</v>
      </c>
      <c r="E23" s="28" t="s">
        <v>392</v>
      </c>
      <c r="F23" s="28"/>
      <c r="G23" s="164">
        <f t="shared" si="0"/>
        <v>150000</v>
      </c>
      <c r="H23" s="6">
        <v>150000</v>
      </c>
      <c r="I23" s="6"/>
      <c r="J23" s="128"/>
    </row>
    <row r="24" spans="1:11" s="1" customFormat="1" ht="60" hidden="1" customHeight="1" x14ac:dyDescent="0.2">
      <c r="A24" s="68" t="s">
        <v>358</v>
      </c>
      <c r="B24" s="7" t="s">
        <v>322</v>
      </c>
      <c r="C24" s="26" t="s">
        <v>12</v>
      </c>
      <c r="D24" s="25" t="s">
        <v>85</v>
      </c>
      <c r="E24" s="167" t="s">
        <v>359</v>
      </c>
      <c r="F24" s="28"/>
      <c r="G24" s="164">
        <f t="shared" si="0"/>
        <v>0</v>
      </c>
      <c r="H24" s="6"/>
      <c r="I24" s="6"/>
      <c r="J24" s="128"/>
    </row>
    <row r="25" spans="1:11" s="1" customFormat="1" ht="45" customHeight="1" x14ac:dyDescent="0.2">
      <c r="A25" s="69" t="s">
        <v>182</v>
      </c>
      <c r="B25" s="7" t="s">
        <v>183</v>
      </c>
      <c r="C25" s="7" t="s">
        <v>12</v>
      </c>
      <c r="D25" s="44" t="s">
        <v>184</v>
      </c>
      <c r="E25" s="31" t="s">
        <v>393</v>
      </c>
      <c r="F25" s="31"/>
      <c r="G25" s="164">
        <f t="shared" si="0"/>
        <v>107510</v>
      </c>
      <c r="H25" s="6">
        <v>107510</v>
      </c>
      <c r="I25" s="6"/>
      <c r="J25" s="128"/>
    </row>
    <row r="26" spans="1:11" s="1" customFormat="1" ht="45" customHeight="1" x14ac:dyDescent="0.2">
      <c r="A26" s="69" t="s">
        <v>186</v>
      </c>
      <c r="B26" s="7" t="s">
        <v>187</v>
      </c>
      <c r="C26" s="7"/>
      <c r="D26" s="44" t="s">
        <v>189</v>
      </c>
      <c r="E26" s="31"/>
      <c r="F26" s="31"/>
      <c r="G26" s="164">
        <f t="shared" si="0"/>
        <v>2475000</v>
      </c>
      <c r="H26" s="6">
        <f>H27+H29+H30+H31+H32+H33+H34+H36+H35+H28</f>
        <v>2447621</v>
      </c>
      <c r="I26" s="6">
        <f>I27+I29+I30+I31+I32+I33+I34+I36+I35</f>
        <v>27379</v>
      </c>
      <c r="J26" s="6">
        <f>J27+J29+J30+J31+J32+J33+J34+J36+J35</f>
        <v>27379</v>
      </c>
    </row>
    <row r="27" spans="1:11" s="41" customFormat="1" ht="56.25" x14ac:dyDescent="0.2">
      <c r="A27" s="71" t="s">
        <v>185</v>
      </c>
      <c r="B27" s="14" t="s">
        <v>188</v>
      </c>
      <c r="C27" s="14" t="s">
        <v>12</v>
      </c>
      <c r="D27" s="45" t="s">
        <v>190</v>
      </c>
      <c r="E27" s="28" t="s">
        <v>394</v>
      </c>
      <c r="F27" s="28"/>
      <c r="G27" s="164">
        <f t="shared" si="0"/>
        <v>80000</v>
      </c>
      <c r="H27" s="73">
        <v>80000</v>
      </c>
      <c r="I27" s="73"/>
      <c r="J27" s="129"/>
    </row>
    <row r="28" spans="1:11" s="41" customFormat="1" ht="37.5" x14ac:dyDescent="0.2">
      <c r="A28" s="71" t="s">
        <v>185</v>
      </c>
      <c r="B28" s="14" t="s">
        <v>188</v>
      </c>
      <c r="C28" s="14" t="s">
        <v>12</v>
      </c>
      <c r="D28" s="45" t="s">
        <v>190</v>
      </c>
      <c r="E28" s="28" t="s">
        <v>412</v>
      </c>
      <c r="F28" s="28"/>
      <c r="G28" s="164">
        <f t="shared" si="0"/>
        <v>450000</v>
      </c>
      <c r="H28" s="73">
        <v>450000</v>
      </c>
      <c r="I28" s="73"/>
      <c r="J28" s="129"/>
    </row>
    <row r="29" spans="1:11" s="42" customFormat="1" ht="56.25" x14ac:dyDescent="0.2">
      <c r="A29" s="71" t="s">
        <v>185</v>
      </c>
      <c r="B29" s="14" t="s">
        <v>188</v>
      </c>
      <c r="C29" s="14" t="s">
        <v>12</v>
      </c>
      <c r="D29" s="45" t="s">
        <v>190</v>
      </c>
      <c r="E29" s="31" t="s">
        <v>395</v>
      </c>
      <c r="F29" s="31"/>
      <c r="G29" s="164">
        <f t="shared" si="0"/>
        <v>50000</v>
      </c>
      <c r="H29" s="18">
        <v>50000</v>
      </c>
      <c r="I29" s="73"/>
      <c r="J29" s="129"/>
    </row>
    <row r="30" spans="1:11" s="19" customFormat="1" ht="37.5" x14ac:dyDescent="0.2">
      <c r="A30" s="71" t="s">
        <v>185</v>
      </c>
      <c r="B30" s="14" t="s">
        <v>188</v>
      </c>
      <c r="C30" s="14" t="s">
        <v>12</v>
      </c>
      <c r="D30" s="45" t="s">
        <v>190</v>
      </c>
      <c r="E30" s="31" t="s">
        <v>396</v>
      </c>
      <c r="F30" s="31"/>
      <c r="G30" s="164">
        <f t="shared" si="0"/>
        <v>450000</v>
      </c>
      <c r="H30" s="73">
        <v>450000</v>
      </c>
      <c r="I30" s="73"/>
      <c r="J30" s="129"/>
    </row>
    <row r="31" spans="1:11" s="43" customFormat="1" ht="37.5" x14ac:dyDescent="0.2">
      <c r="A31" s="71" t="s">
        <v>185</v>
      </c>
      <c r="B31" s="14" t="s">
        <v>188</v>
      </c>
      <c r="C31" s="14" t="s">
        <v>12</v>
      </c>
      <c r="D31" s="45" t="s">
        <v>190</v>
      </c>
      <c r="E31" s="31" t="s">
        <v>397</v>
      </c>
      <c r="F31" s="31"/>
      <c r="G31" s="164">
        <f t="shared" si="0"/>
        <v>100000</v>
      </c>
      <c r="H31" s="73">
        <v>100000</v>
      </c>
      <c r="I31" s="18"/>
      <c r="J31" s="130"/>
    </row>
    <row r="32" spans="1:11" s="19" customFormat="1" ht="99.75" customHeight="1" x14ac:dyDescent="0.2">
      <c r="A32" s="71" t="s">
        <v>185</v>
      </c>
      <c r="B32" s="14" t="s">
        <v>188</v>
      </c>
      <c r="C32" s="14" t="s">
        <v>12</v>
      </c>
      <c r="D32" s="51" t="s">
        <v>190</v>
      </c>
      <c r="E32" s="31" t="s">
        <v>398</v>
      </c>
      <c r="F32" s="31"/>
      <c r="G32" s="164">
        <f t="shared" si="0"/>
        <v>1100000</v>
      </c>
      <c r="H32" s="73">
        <v>1072621</v>
      </c>
      <c r="I32" s="73">
        <v>27379</v>
      </c>
      <c r="J32" s="129">
        <v>27379</v>
      </c>
    </row>
    <row r="33" spans="1:11" s="19" customFormat="1" ht="56.25" x14ac:dyDescent="0.2">
      <c r="A33" s="71" t="s">
        <v>185</v>
      </c>
      <c r="B33" s="14" t="s">
        <v>188</v>
      </c>
      <c r="C33" s="14" t="s">
        <v>12</v>
      </c>
      <c r="D33" s="51" t="s">
        <v>190</v>
      </c>
      <c r="E33" s="31" t="s">
        <v>399</v>
      </c>
      <c r="F33" s="31"/>
      <c r="G33" s="164">
        <f t="shared" si="0"/>
        <v>100000</v>
      </c>
      <c r="H33" s="73">
        <v>100000</v>
      </c>
      <c r="I33" s="73"/>
      <c r="J33" s="129"/>
    </row>
    <row r="34" spans="1:11" s="19" customFormat="1" ht="37.5" x14ac:dyDescent="0.2">
      <c r="A34" s="71" t="s">
        <v>185</v>
      </c>
      <c r="B34" s="14" t="s">
        <v>188</v>
      </c>
      <c r="C34" s="14" t="s">
        <v>12</v>
      </c>
      <c r="D34" s="51" t="s">
        <v>190</v>
      </c>
      <c r="E34" s="31" t="s">
        <v>471</v>
      </c>
      <c r="F34" s="31"/>
      <c r="G34" s="164">
        <f t="shared" si="0"/>
        <v>75000</v>
      </c>
      <c r="H34" s="73">
        <v>75000</v>
      </c>
      <c r="I34" s="73"/>
      <c r="J34" s="129"/>
    </row>
    <row r="35" spans="1:11" s="19" customFormat="1" ht="37.5" x14ac:dyDescent="0.2">
      <c r="A35" s="71" t="s">
        <v>185</v>
      </c>
      <c r="B35" s="14" t="s">
        <v>188</v>
      </c>
      <c r="C35" s="14" t="s">
        <v>12</v>
      </c>
      <c r="D35" s="51" t="s">
        <v>190</v>
      </c>
      <c r="E35" s="31" t="s">
        <v>400</v>
      </c>
      <c r="F35" s="31"/>
      <c r="G35" s="164">
        <f t="shared" si="0"/>
        <v>20000</v>
      </c>
      <c r="H35" s="73">
        <v>20000</v>
      </c>
      <c r="I35" s="73"/>
      <c r="J35" s="129"/>
    </row>
    <row r="36" spans="1:11" s="41" customFormat="1" ht="37.5" x14ac:dyDescent="0.2">
      <c r="A36" s="71" t="s">
        <v>185</v>
      </c>
      <c r="B36" s="14" t="s">
        <v>188</v>
      </c>
      <c r="C36" s="14" t="s">
        <v>12</v>
      </c>
      <c r="D36" s="45" t="s">
        <v>190</v>
      </c>
      <c r="E36" s="31" t="s">
        <v>401</v>
      </c>
      <c r="F36" s="31"/>
      <c r="G36" s="164">
        <f t="shared" si="0"/>
        <v>50000</v>
      </c>
      <c r="H36" s="73">
        <v>50000</v>
      </c>
      <c r="I36" s="73"/>
      <c r="J36" s="129"/>
    </row>
    <row r="37" spans="1:11" s="1" customFormat="1" ht="56.25" x14ac:dyDescent="0.2">
      <c r="A37" s="69" t="s">
        <v>195</v>
      </c>
      <c r="B37" s="7" t="s">
        <v>191</v>
      </c>
      <c r="C37" s="7" t="s">
        <v>16</v>
      </c>
      <c r="D37" s="44" t="s">
        <v>289</v>
      </c>
      <c r="E37" s="31" t="s">
        <v>402</v>
      </c>
      <c r="F37" s="31"/>
      <c r="G37" s="164">
        <f t="shared" si="0"/>
        <v>50000</v>
      </c>
      <c r="H37" s="6">
        <v>50000</v>
      </c>
      <c r="I37" s="6"/>
      <c r="J37" s="128"/>
    </row>
    <row r="38" spans="1:11" s="1" customFormat="1" ht="18.75" hidden="1" x14ac:dyDescent="0.2">
      <c r="A38" s="69"/>
      <c r="B38" s="7"/>
      <c r="C38" s="7"/>
      <c r="D38" s="44"/>
      <c r="E38" s="85"/>
      <c r="F38" s="85"/>
      <c r="G38" s="164">
        <f t="shared" si="0"/>
        <v>0</v>
      </c>
      <c r="H38" s="6"/>
      <c r="I38" s="6"/>
      <c r="J38" s="128"/>
    </row>
    <row r="39" spans="1:11" s="1" customFormat="1" ht="56.25" x14ac:dyDescent="0.2">
      <c r="A39" s="69" t="s">
        <v>329</v>
      </c>
      <c r="B39" s="7" t="s">
        <v>332</v>
      </c>
      <c r="C39" s="7"/>
      <c r="D39" s="44" t="s">
        <v>336</v>
      </c>
      <c r="E39" s="193" t="s">
        <v>403</v>
      </c>
      <c r="F39" s="86"/>
      <c r="G39" s="164">
        <f t="shared" si="0"/>
        <v>164000</v>
      </c>
      <c r="H39" s="6">
        <f>H40</f>
        <v>0</v>
      </c>
      <c r="I39" s="6">
        <f>I40</f>
        <v>164000</v>
      </c>
      <c r="J39" s="128"/>
    </row>
    <row r="40" spans="1:11" s="19" customFormat="1" ht="37.5" x14ac:dyDescent="0.2">
      <c r="A40" s="17" t="s">
        <v>330</v>
      </c>
      <c r="B40" s="14" t="s">
        <v>333</v>
      </c>
      <c r="C40" s="14" t="s">
        <v>335</v>
      </c>
      <c r="D40" s="45" t="s">
        <v>337</v>
      </c>
      <c r="E40" s="193"/>
      <c r="F40" s="86"/>
      <c r="G40" s="164">
        <f t="shared" si="0"/>
        <v>164000</v>
      </c>
      <c r="H40" s="73"/>
      <c r="I40" s="73">
        <v>164000</v>
      </c>
      <c r="J40" s="129"/>
    </row>
    <row r="41" spans="1:11" s="1" customFormat="1" ht="37.5" x14ac:dyDescent="0.2">
      <c r="A41" s="69" t="s">
        <v>331</v>
      </c>
      <c r="B41" s="7" t="s">
        <v>334</v>
      </c>
      <c r="C41" s="7" t="s">
        <v>14</v>
      </c>
      <c r="D41" s="44" t="s">
        <v>338</v>
      </c>
      <c r="E41" s="193"/>
      <c r="F41" s="86"/>
      <c r="G41" s="164">
        <f t="shared" si="0"/>
        <v>61000</v>
      </c>
      <c r="H41" s="6"/>
      <c r="I41" s="6">
        <v>61000</v>
      </c>
      <c r="J41" s="128"/>
    </row>
    <row r="42" spans="1:11" s="2" customFormat="1" ht="56.25" hidden="1" x14ac:dyDescent="0.2">
      <c r="A42" s="69" t="s">
        <v>194</v>
      </c>
      <c r="B42" s="7" t="s">
        <v>193</v>
      </c>
      <c r="C42" s="7" t="s">
        <v>14</v>
      </c>
      <c r="D42" s="3" t="s">
        <v>192</v>
      </c>
      <c r="E42" s="31" t="s">
        <v>288</v>
      </c>
      <c r="F42" s="31"/>
      <c r="G42" s="164">
        <f t="shared" si="0"/>
        <v>0</v>
      </c>
      <c r="H42" s="6"/>
      <c r="I42" s="4"/>
      <c r="J42" s="131"/>
    </row>
    <row r="43" spans="1:11" s="1" customFormat="1" ht="45" hidden="1" customHeight="1" x14ac:dyDescent="0.2">
      <c r="A43" s="69"/>
      <c r="B43" s="7"/>
      <c r="C43" s="7"/>
      <c r="D43" s="44"/>
      <c r="E43" s="31"/>
      <c r="F43" s="31"/>
      <c r="G43" s="164">
        <f t="shared" si="0"/>
        <v>0</v>
      </c>
      <c r="H43" s="6"/>
      <c r="I43" s="6"/>
      <c r="J43" s="128"/>
    </row>
    <row r="44" spans="1:11" s="38" customFormat="1" ht="56.25" x14ac:dyDescent="0.3">
      <c r="A44" s="69" t="s">
        <v>311</v>
      </c>
      <c r="B44" s="24" t="s">
        <v>282</v>
      </c>
      <c r="C44" s="24" t="s">
        <v>6</v>
      </c>
      <c r="D44" s="87" t="s">
        <v>281</v>
      </c>
      <c r="E44" s="28" t="s">
        <v>404</v>
      </c>
      <c r="F44" s="28"/>
      <c r="G44" s="164">
        <f t="shared" si="0"/>
        <v>500000</v>
      </c>
      <c r="H44" s="6">
        <v>500000</v>
      </c>
      <c r="I44" s="6">
        <f>I45+I46</f>
        <v>0</v>
      </c>
      <c r="J44" s="128"/>
    </row>
    <row r="45" spans="1:11" s="19" customFormat="1" ht="57.75" hidden="1" customHeight="1" thickBot="1" x14ac:dyDescent="0.35">
      <c r="A45" s="71" t="s">
        <v>74</v>
      </c>
      <c r="B45" s="14" t="s">
        <v>156</v>
      </c>
      <c r="C45" s="14" t="s">
        <v>6</v>
      </c>
      <c r="D45" s="62" t="s">
        <v>75</v>
      </c>
      <c r="E45" s="88"/>
      <c r="F45" s="88"/>
      <c r="G45" s="164">
        <f t="shared" si="0"/>
        <v>0</v>
      </c>
      <c r="H45" s="73"/>
      <c r="I45" s="73"/>
      <c r="J45" s="129"/>
      <c r="K45" s="39"/>
    </row>
    <row r="46" spans="1:11" s="1" customFormat="1" ht="45" hidden="1" customHeight="1" x14ac:dyDescent="0.3">
      <c r="A46" s="68"/>
      <c r="B46" s="7" t="s">
        <v>66</v>
      </c>
      <c r="C46" s="7" t="s">
        <v>6</v>
      </c>
      <c r="D46" s="89" t="s">
        <v>67</v>
      </c>
      <c r="E46" s="28" t="s">
        <v>68</v>
      </c>
      <c r="F46" s="28"/>
      <c r="G46" s="164">
        <f t="shared" si="0"/>
        <v>0</v>
      </c>
      <c r="H46" s="6"/>
      <c r="I46" s="6"/>
      <c r="J46" s="128"/>
    </row>
    <row r="47" spans="1:11" s="1" customFormat="1" ht="37.5" hidden="1" x14ac:dyDescent="0.2">
      <c r="A47" s="68" t="s">
        <v>124</v>
      </c>
      <c r="B47" s="7" t="s">
        <v>125</v>
      </c>
      <c r="C47" s="7"/>
      <c r="D47" s="90" t="s">
        <v>126</v>
      </c>
      <c r="E47" s="28"/>
      <c r="F47" s="28"/>
      <c r="G47" s="164">
        <f t="shared" si="0"/>
        <v>0</v>
      </c>
      <c r="H47" s="6">
        <f>SUM(H48)</f>
        <v>0</v>
      </c>
      <c r="I47" s="6">
        <f>SUM(I48)</f>
        <v>0</v>
      </c>
      <c r="J47" s="128"/>
    </row>
    <row r="48" spans="1:11" s="1" customFormat="1" ht="75" hidden="1" x14ac:dyDescent="0.3">
      <c r="A48" s="68" t="s">
        <v>117</v>
      </c>
      <c r="B48" s="7" t="s">
        <v>118</v>
      </c>
      <c r="C48" s="7" t="s">
        <v>61</v>
      </c>
      <c r="D48" s="91" t="s">
        <v>76</v>
      </c>
      <c r="E48" s="31" t="s">
        <v>65</v>
      </c>
      <c r="F48" s="31"/>
      <c r="G48" s="164">
        <f t="shared" si="0"/>
        <v>0</v>
      </c>
      <c r="H48" s="6"/>
      <c r="I48" s="6"/>
      <c r="J48" s="128"/>
    </row>
    <row r="49" spans="1:10" s="1" customFormat="1" ht="76.5" hidden="1" customHeight="1" x14ac:dyDescent="0.2">
      <c r="A49" s="69" t="s">
        <v>77</v>
      </c>
      <c r="B49" s="7" t="s">
        <v>109</v>
      </c>
      <c r="C49" s="7" t="s">
        <v>12</v>
      </c>
      <c r="D49" s="25" t="s">
        <v>85</v>
      </c>
      <c r="E49" s="28" t="s">
        <v>157</v>
      </c>
      <c r="F49" s="28"/>
      <c r="G49" s="164">
        <f t="shared" si="0"/>
        <v>0</v>
      </c>
      <c r="H49" s="6"/>
      <c r="I49" s="6"/>
      <c r="J49" s="128"/>
    </row>
    <row r="50" spans="1:10" ht="93.75" hidden="1" x14ac:dyDescent="0.3">
      <c r="A50" s="68"/>
      <c r="B50" s="7" t="s">
        <v>8</v>
      </c>
      <c r="C50" s="7" t="s">
        <v>12</v>
      </c>
      <c r="D50" s="56" t="s">
        <v>9</v>
      </c>
      <c r="E50" s="28" t="s">
        <v>62</v>
      </c>
      <c r="F50" s="28"/>
      <c r="G50" s="164">
        <f t="shared" si="0"/>
        <v>0</v>
      </c>
      <c r="H50" s="6"/>
      <c r="I50" s="6"/>
      <c r="J50" s="128"/>
    </row>
    <row r="51" spans="1:10" ht="18.75" hidden="1" x14ac:dyDescent="0.2">
      <c r="A51" s="68"/>
      <c r="B51" s="7"/>
      <c r="C51" s="7"/>
      <c r="D51" s="44"/>
      <c r="E51" s="31"/>
      <c r="F51" s="31"/>
      <c r="G51" s="164">
        <f t="shared" si="0"/>
        <v>0</v>
      </c>
      <c r="H51" s="6"/>
      <c r="I51" s="6"/>
      <c r="J51" s="128"/>
    </row>
    <row r="52" spans="1:10" ht="18.75" hidden="1" x14ac:dyDescent="0.2">
      <c r="A52" s="68"/>
      <c r="B52" s="7"/>
      <c r="C52" s="7"/>
      <c r="D52" s="44"/>
      <c r="E52" s="31"/>
      <c r="F52" s="31"/>
      <c r="G52" s="164">
        <f t="shared" si="0"/>
        <v>0</v>
      </c>
      <c r="H52" s="6"/>
      <c r="I52" s="6"/>
      <c r="J52" s="128"/>
    </row>
    <row r="53" spans="1:10" ht="18.75" hidden="1" x14ac:dyDescent="0.2">
      <c r="A53" s="68"/>
      <c r="B53" s="7"/>
      <c r="C53" s="7"/>
      <c r="D53" s="44"/>
      <c r="E53" s="31"/>
      <c r="F53" s="31"/>
      <c r="G53" s="164">
        <f t="shared" si="0"/>
        <v>0</v>
      </c>
      <c r="H53" s="6"/>
      <c r="I53" s="6"/>
      <c r="J53" s="128"/>
    </row>
    <row r="54" spans="1:10" ht="18.75" hidden="1" x14ac:dyDescent="0.2">
      <c r="A54" s="68"/>
      <c r="B54" s="7"/>
      <c r="C54" s="7"/>
      <c r="D54" s="44"/>
      <c r="E54" s="31"/>
      <c r="F54" s="31"/>
      <c r="G54" s="164">
        <f t="shared" si="0"/>
        <v>0</v>
      </c>
      <c r="H54" s="6"/>
      <c r="I54" s="6"/>
      <c r="J54" s="128"/>
    </row>
    <row r="55" spans="1:10" s="40" customFormat="1" ht="56.25" hidden="1" x14ac:dyDescent="0.2">
      <c r="A55" s="68"/>
      <c r="B55" s="7" t="s">
        <v>13</v>
      </c>
      <c r="C55" s="7" t="s">
        <v>14</v>
      </c>
      <c r="D55" s="44" t="s">
        <v>15</v>
      </c>
      <c r="E55" s="31" t="s">
        <v>53</v>
      </c>
      <c r="F55" s="31"/>
      <c r="G55" s="164">
        <f t="shared" si="0"/>
        <v>0</v>
      </c>
      <c r="H55" s="6">
        <v>0</v>
      </c>
      <c r="I55" s="6"/>
      <c r="J55" s="128"/>
    </row>
    <row r="56" spans="1:10" s="1" customFormat="1" ht="75" hidden="1" x14ac:dyDescent="0.2">
      <c r="A56" s="69" t="s">
        <v>78</v>
      </c>
      <c r="B56" s="7" t="s">
        <v>101</v>
      </c>
      <c r="C56" s="7" t="s">
        <v>16</v>
      </c>
      <c r="D56" s="44" t="s">
        <v>17</v>
      </c>
      <c r="E56" s="31" t="s">
        <v>114</v>
      </c>
      <c r="F56" s="31"/>
      <c r="G56" s="164">
        <f t="shared" si="0"/>
        <v>0</v>
      </c>
      <c r="H56" s="6"/>
      <c r="I56" s="6"/>
      <c r="J56" s="128"/>
    </row>
    <row r="57" spans="1:10" ht="18.75" hidden="1" x14ac:dyDescent="0.2">
      <c r="A57" s="69"/>
      <c r="B57" s="7"/>
      <c r="C57" s="7"/>
      <c r="D57" s="44"/>
      <c r="E57" s="6"/>
      <c r="F57" s="6"/>
      <c r="G57" s="164">
        <f t="shared" si="0"/>
        <v>0</v>
      </c>
      <c r="H57" s="6"/>
      <c r="I57" s="6"/>
      <c r="J57" s="128"/>
    </row>
    <row r="58" spans="1:10" ht="18.75" hidden="1" x14ac:dyDescent="0.2">
      <c r="A58" s="69" t="s">
        <v>79</v>
      </c>
      <c r="B58" s="7"/>
      <c r="C58" s="7"/>
      <c r="D58" s="44"/>
      <c r="E58" s="6"/>
      <c r="F58" s="6"/>
      <c r="G58" s="164">
        <f t="shared" si="0"/>
        <v>0</v>
      </c>
      <c r="H58" s="6"/>
      <c r="I58" s="6"/>
      <c r="J58" s="128"/>
    </row>
    <row r="59" spans="1:10" ht="56.25" hidden="1" x14ac:dyDescent="0.2">
      <c r="A59" s="69" t="s">
        <v>80</v>
      </c>
      <c r="B59" s="7">
        <v>200200</v>
      </c>
      <c r="C59" s="7"/>
      <c r="D59" s="92" t="s">
        <v>10</v>
      </c>
      <c r="E59" s="28" t="s">
        <v>52</v>
      </c>
      <c r="F59" s="28"/>
      <c r="G59" s="164">
        <f t="shared" si="0"/>
        <v>0</v>
      </c>
      <c r="H59" s="6"/>
      <c r="I59" s="4"/>
      <c r="J59" s="131"/>
    </row>
    <row r="60" spans="1:10" ht="18.75" hidden="1" x14ac:dyDescent="0.2">
      <c r="A60" s="69"/>
      <c r="B60" s="7"/>
      <c r="C60" s="7"/>
      <c r="D60" s="3"/>
      <c r="E60" s="31"/>
      <c r="F60" s="31"/>
      <c r="G60" s="164">
        <f t="shared" si="0"/>
        <v>0</v>
      </c>
      <c r="H60" s="4"/>
      <c r="I60" s="4"/>
      <c r="J60" s="131"/>
    </row>
    <row r="61" spans="1:10" s="1" customFormat="1" ht="18.75" hidden="1" x14ac:dyDescent="0.2">
      <c r="A61" s="69" t="s">
        <v>81</v>
      </c>
      <c r="B61" s="7"/>
      <c r="C61" s="7"/>
      <c r="D61" s="44"/>
      <c r="E61" s="31"/>
      <c r="F61" s="31"/>
      <c r="G61" s="164">
        <f t="shared" si="0"/>
        <v>0</v>
      </c>
      <c r="H61" s="6"/>
      <c r="I61" s="6"/>
      <c r="J61" s="128"/>
    </row>
    <row r="62" spans="1:10" s="1" customFormat="1" ht="55.5" hidden="1" customHeight="1" x14ac:dyDescent="0.2">
      <c r="A62" s="69" t="s">
        <v>82</v>
      </c>
      <c r="B62" s="7" t="s">
        <v>102</v>
      </c>
      <c r="C62" s="7" t="s">
        <v>18</v>
      </c>
      <c r="D62" s="44" t="s">
        <v>20</v>
      </c>
      <c r="E62" s="31" t="s">
        <v>144</v>
      </c>
      <c r="F62" s="31"/>
      <c r="G62" s="164">
        <f t="shared" si="0"/>
        <v>0</v>
      </c>
      <c r="H62" s="6"/>
      <c r="I62" s="6"/>
      <c r="J62" s="128"/>
    </row>
    <row r="63" spans="1:10" ht="37.5" hidden="1" x14ac:dyDescent="0.2">
      <c r="A63" s="69" t="s">
        <v>82</v>
      </c>
      <c r="B63" s="7" t="s">
        <v>102</v>
      </c>
      <c r="C63" s="7" t="s">
        <v>18</v>
      </c>
      <c r="D63" s="44" t="s">
        <v>20</v>
      </c>
      <c r="E63" s="31" t="s">
        <v>60</v>
      </c>
      <c r="F63" s="31"/>
      <c r="G63" s="164">
        <f t="shared" si="0"/>
        <v>0</v>
      </c>
      <c r="H63" s="6"/>
      <c r="I63" s="6"/>
      <c r="J63" s="128"/>
    </row>
    <row r="64" spans="1:10" ht="56.25" hidden="1" x14ac:dyDescent="0.2">
      <c r="A64" s="69" t="s">
        <v>82</v>
      </c>
      <c r="B64" s="7" t="s">
        <v>102</v>
      </c>
      <c r="C64" s="7" t="s">
        <v>18</v>
      </c>
      <c r="D64" s="44" t="s">
        <v>20</v>
      </c>
      <c r="E64" s="31" t="s">
        <v>63</v>
      </c>
      <c r="F64" s="31"/>
      <c r="G64" s="164">
        <f t="shared" si="0"/>
        <v>0</v>
      </c>
      <c r="H64" s="6"/>
      <c r="I64" s="6"/>
      <c r="J64" s="128"/>
    </row>
    <row r="65" spans="1:10" s="2" customFormat="1" ht="82.5" hidden="1" customHeight="1" x14ac:dyDescent="0.2">
      <c r="A65" s="69" t="s">
        <v>82</v>
      </c>
      <c r="B65" s="7" t="s">
        <v>102</v>
      </c>
      <c r="C65" s="7" t="s">
        <v>18</v>
      </c>
      <c r="D65" s="44" t="s">
        <v>20</v>
      </c>
      <c r="E65" s="31" t="s">
        <v>158</v>
      </c>
      <c r="F65" s="31"/>
      <c r="G65" s="164">
        <f t="shared" si="0"/>
        <v>0</v>
      </c>
      <c r="H65" s="4"/>
      <c r="I65" s="6"/>
      <c r="J65" s="128"/>
    </row>
    <row r="66" spans="1:10" ht="16.149999999999999" hidden="1" customHeight="1" thickBot="1" x14ac:dyDescent="0.25">
      <c r="A66" s="68"/>
      <c r="B66" s="7"/>
      <c r="C66" s="7"/>
      <c r="D66" s="58"/>
      <c r="E66" s="31"/>
      <c r="F66" s="31"/>
      <c r="G66" s="164">
        <f t="shared" si="0"/>
        <v>0</v>
      </c>
      <c r="H66" s="6"/>
      <c r="I66" s="6"/>
      <c r="J66" s="128"/>
    </row>
    <row r="67" spans="1:10" s="46" customFormat="1" ht="56.25" customHeight="1" x14ac:dyDescent="0.2">
      <c r="A67" s="132" t="s">
        <v>172</v>
      </c>
      <c r="B67" s="93"/>
      <c r="C67" s="93"/>
      <c r="D67" s="94" t="s">
        <v>56</v>
      </c>
      <c r="E67" s="95"/>
      <c r="F67" s="95"/>
      <c r="G67" s="164">
        <f t="shared" si="0"/>
        <v>185100</v>
      </c>
      <c r="H67" s="96">
        <f>SUM(H68:H70)</f>
        <v>185100</v>
      </c>
      <c r="I67" s="96">
        <f>SUM(I68:I70)</f>
        <v>0</v>
      </c>
      <c r="J67" s="133"/>
    </row>
    <row r="68" spans="1:10" ht="58.5" hidden="1" customHeight="1" x14ac:dyDescent="0.2">
      <c r="A68" s="69">
        <v>1011090</v>
      </c>
      <c r="B68" s="7" t="s">
        <v>4</v>
      </c>
      <c r="C68" s="7" t="s">
        <v>46</v>
      </c>
      <c r="D68" s="58" t="s">
        <v>86</v>
      </c>
      <c r="E68" s="31" t="s">
        <v>115</v>
      </c>
      <c r="F68" s="31"/>
      <c r="G68" s="164">
        <f t="shared" si="0"/>
        <v>0</v>
      </c>
      <c r="H68" s="6"/>
      <c r="I68" s="6"/>
      <c r="J68" s="128"/>
    </row>
    <row r="69" spans="1:10" ht="27.75" hidden="1" customHeight="1" thickBot="1" x14ac:dyDescent="0.25">
      <c r="A69" s="68"/>
      <c r="B69" s="7" t="s">
        <v>57</v>
      </c>
      <c r="C69" s="7" t="s">
        <v>47</v>
      </c>
      <c r="D69" s="58" t="s">
        <v>58</v>
      </c>
      <c r="E69" s="31" t="s">
        <v>59</v>
      </c>
      <c r="F69" s="31"/>
      <c r="G69" s="164">
        <f t="shared" si="0"/>
        <v>0</v>
      </c>
      <c r="H69" s="6"/>
      <c r="I69" s="6"/>
      <c r="J69" s="128"/>
    </row>
    <row r="70" spans="1:10" ht="39.75" customHeight="1" x14ac:dyDescent="0.2">
      <c r="A70" s="68" t="s">
        <v>197</v>
      </c>
      <c r="B70" s="7" t="s">
        <v>198</v>
      </c>
      <c r="C70" s="7"/>
      <c r="D70" s="58" t="s">
        <v>196</v>
      </c>
      <c r="E70" s="31"/>
      <c r="F70" s="31"/>
      <c r="G70" s="164">
        <f t="shared" si="0"/>
        <v>185100</v>
      </c>
      <c r="H70" s="6">
        <f>H71+H72</f>
        <v>185100</v>
      </c>
      <c r="I70" s="6"/>
      <c r="J70" s="128"/>
    </row>
    <row r="71" spans="1:10" s="41" customFormat="1" ht="56.25" x14ac:dyDescent="0.2">
      <c r="A71" s="71" t="s">
        <v>290</v>
      </c>
      <c r="B71" s="14" t="s">
        <v>291</v>
      </c>
      <c r="C71" s="14" t="s">
        <v>47</v>
      </c>
      <c r="D71" s="72" t="s">
        <v>292</v>
      </c>
      <c r="E71" s="31" t="s">
        <v>413</v>
      </c>
      <c r="F71" s="31"/>
      <c r="G71" s="164">
        <f t="shared" si="0"/>
        <v>85100</v>
      </c>
      <c r="H71" s="73">
        <v>85100</v>
      </c>
      <c r="I71" s="73"/>
      <c r="J71" s="129"/>
    </row>
    <row r="72" spans="1:10" s="41" customFormat="1" ht="39.75" customHeight="1" x14ac:dyDescent="0.2">
      <c r="A72" s="71" t="s">
        <v>290</v>
      </c>
      <c r="B72" s="14" t="s">
        <v>291</v>
      </c>
      <c r="C72" s="14" t="s">
        <v>47</v>
      </c>
      <c r="D72" s="72" t="s">
        <v>292</v>
      </c>
      <c r="E72" s="31" t="s">
        <v>469</v>
      </c>
      <c r="F72" s="31"/>
      <c r="G72" s="164">
        <f t="shared" si="0"/>
        <v>100000</v>
      </c>
      <c r="H72" s="73">
        <v>100000</v>
      </c>
      <c r="I72" s="73"/>
      <c r="J72" s="129"/>
    </row>
    <row r="73" spans="1:10" ht="56.25" x14ac:dyDescent="0.35">
      <c r="A73" s="134" t="s">
        <v>173</v>
      </c>
      <c r="B73" s="93"/>
      <c r="C73" s="93"/>
      <c r="D73" s="79" t="s">
        <v>22</v>
      </c>
      <c r="E73" s="97"/>
      <c r="F73" s="97"/>
      <c r="G73" s="164">
        <f t="shared" si="0"/>
        <v>44436200</v>
      </c>
      <c r="H73" s="10">
        <f>H79+H81+H90+H76+H78</f>
        <v>44236200</v>
      </c>
      <c r="I73" s="10">
        <f>I79+I81+I90+I76</f>
        <v>200000</v>
      </c>
      <c r="J73" s="135">
        <f>J90</f>
        <v>200000</v>
      </c>
    </row>
    <row r="74" spans="1:10" ht="0.75" hidden="1" customHeight="1" x14ac:dyDescent="0.3">
      <c r="A74" s="68"/>
      <c r="B74" s="7" t="s">
        <v>23</v>
      </c>
      <c r="C74" s="7"/>
      <c r="D74" s="3" t="s">
        <v>24</v>
      </c>
      <c r="E74" s="89"/>
      <c r="F74" s="89"/>
      <c r="G74" s="164">
        <f t="shared" si="0"/>
        <v>0</v>
      </c>
      <c r="H74" s="4"/>
      <c r="I74" s="4"/>
      <c r="J74" s="131"/>
    </row>
    <row r="75" spans="1:10" ht="15.75" hidden="1" customHeight="1" x14ac:dyDescent="0.3">
      <c r="A75" s="68"/>
      <c r="B75" s="7" t="s">
        <v>25</v>
      </c>
      <c r="C75" s="7"/>
      <c r="D75" s="3" t="s">
        <v>26</v>
      </c>
      <c r="E75" s="89"/>
      <c r="F75" s="89"/>
      <c r="G75" s="164">
        <f t="shared" si="0"/>
        <v>0</v>
      </c>
      <c r="H75" s="4"/>
      <c r="I75" s="4"/>
      <c r="J75" s="131"/>
    </row>
    <row r="76" spans="1:10" ht="22.5" customHeight="1" x14ac:dyDescent="0.3">
      <c r="A76" s="68" t="s">
        <v>374</v>
      </c>
      <c r="B76" s="7" t="s">
        <v>273</v>
      </c>
      <c r="C76" s="7"/>
      <c r="D76" s="3" t="s">
        <v>317</v>
      </c>
      <c r="E76" s="89"/>
      <c r="F76" s="89"/>
      <c r="G76" s="164">
        <f t="shared" si="0"/>
        <v>1555900</v>
      </c>
      <c r="H76" s="4">
        <f>H77</f>
        <v>1555900</v>
      </c>
      <c r="I76" s="4">
        <f>I77</f>
        <v>0</v>
      </c>
      <c r="J76" s="131"/>
    </row>
    <row r="77" spans="1:10" s="41" customFormat="1" ht="75" x14ac:dyDescent="0.2">
      <c r="A77" s="71" t="s">
        <v>375</v>
      </c>
      <c r="B77" s="14" t="s">
        <v>275</v>
      </c>
      <c r="C77" s="14" t="s">
        <v>376</v>
      </c>
      <c r="D77" s="51" t="s">
        <v>277</v>
      </c>
      <c r="E77" s="45" t="s">
        <v>466</v>
      </c>
      <c r="F77" s="45"/>
      <c r="G77" s="164">
        <f t="shared" si="0"/>
        <v>1555900</v>
      </c>
      <c r="H77" s="18">
        <v>1555900</v>
      </c>
      <c r="I77" s="18"/>
      <c r="J77" s="130"/>
    </row>
    <row r="78" spans="1:10" ht="56.25" x14ac:dyDescent="0.2">
      <c r="A78" s="68" t="s">
        <v>414</v>
      </c>
      <c r="B78" s="7" t="s">
        <v>362</v>
      </c>
      <c r="C78" s="7" t="s">
        <v>363</v>
      </c>
      <c r="D78" s="3" t="s">
        <v>364</v>
      </c>
      <c r="E78" s="45" t="s">
        <v>467</v>
      </c>
      <c r="F78" s="44"/>
      <c r="G78" s="164">
        <f t="shared" si="0"/>
        <v>32480300</v>
      </c>
      <c r="H78" s="4">
        <v>32480300</v>
      </c>
      <c r="I78" s="4"/>
      <c r="J78" s="131"/>
    </row>
    <row r="79" spans="1:10" ht="41.25" hidden="1" customHeight="1" x14ac:dyDescent="0.2">
      <c r="A79" s="69" t="s">
        <v>206</v>
      </c>
      <c r="B79" s="7" t="s">
        <v>207</v>
      </c>
      <c r="C79" s="7"/>
      <c r="D79" s="66" t="s">
        <v>129</v>
      </c>
      <c r="E79" s="31"/>
      <c r="F79" s="31"/>
      <c r="G79" s="164">
        <f t="shared" si="0"/>
        <v>0</v>
      </c>
      <c r="H79" s="4">
        <f>H80</f>
        <v>0</v>
      </c>
      <c r="I79" s="4">
        <f>I80</f>
        <v>0</v>
      </c>
      <c r="J79" s="131"/>
    </row>
    <row r="80" spans="1:10" s="41" customFormat="1" ht="61.5" hidden="1" customHeight="1" x14ac:dyDescent="0.2">
      <c r="A80" s="17" t="s">
        <v>208</v>
      </c>
      <c r="B80" s="14" t="s">
        <v>209</v>
      </c>
      <c r="C80" s="14" t="s">
        <v>28</v>
      </c>
      <c r="D80" s="98" t="s">
        <v>211</v>
      </c>
      <c r="E80" s="31" t="s">
        <v>283</v>
      </c>
      <c r="F80" s="31"/>
      <c r="G80" s="164">
        <f t="shared" ref="G80:G145" si="1">H80+I80</f>
        <v>0</v>
      </c>
      <c r="H80" s="99"/>
      <c r="I80" s="18"/>
      <c r="J80" s="130"/>
    </row>
    <row r="81" spans="1:10" s="1" customFormat="1" ht="37.5" x14ac:dyDescent="0.2">
      <c r="A81" s="69" t="s">
        <v>213</v>
      </c>
      <c r="B81" s="7" t="s">
        <v>210</v>
      </c>
      <c r="C81" s="7"/>
      <c r="D81" s="44" t="s">
        <v>212</v>
      </c>
      <c r="E81" s="31"/>
      <c r="F81" s="31"/>
      <c r="G81" s="164">
        <f t="shared" si="1"/>
        <v>10200000</v>
      </c>
      <c r="H81" s="4">
        <f>H82+H83+H84+H85+H86+H87+H88+H89</f>
        <v>10200000</v>
      </c>
      <c r="I81" s="4"/>
      <c r="J81" s="131"/>
    </row>
    <row r="82" spans="1:10" s="19" customFormat="1" ht="37.5" x14ac:dyDescent="0.2">
      <c r="A82" s="17" t="s">
        <v>293</v>
      </c>
      <c r="B82" s="14" t="s">
        <v>294</v>
      </c>
      <c r="C82" s="14" t="s">
        <v>28</v>
      </c>
      <c r="D82" s="45" t="s">
        <v>295</v>
      </c>
      <c r="E82" s="31" t="s">
        <v>415</v>
      </c>
      <c r="F82" s="31"/>
      <c r="G82" s="164">
        <f t="shared" si="1"/>
        <v>200000</v>
      </c>
      <c r="H82" s="18">
        <v>200000</v>
      </c>
      <c r="I82" s="18"/>
      <c r="J82" s="130"/>
    </row>
    <row r="83" spans="1:10" s="19" customFormat="1" ht="38.25" customHeight="1" x14ac:dyDescent="0.2">
      <c r="A83" s="17" t="s">
        <v>293</v>
      </c>
      <c r="B83" s="14" t="s">
        <v>294</v>
      </c>
      <c r="C83" s="14" t="s">
        <v>28</v>
      </c>
      <c r="D83" s="45" t="s">
        <v>295</v>
      </c>
      <c r="E83" s="31" t="s">
        <v>468</v>
      </c>
      <c r="F83" s="31"/>
      <c r="G83" s="164">
        <f t="shared" si="1"/>
        <v>3000000</v>
      </c>
      <c r="H83" s="99">
        <v>3000000</v>
      </c>
      <c r="I83" s="18"/>
      <c r="J83" s="130"/>
    </row>
    <row r="84" spans="1:10" s="19" customFormat="1" ht="34.5" customHeight="1" x14ac:dyDescent="0.2">
      <c r="A84" s="17" t="s">
        <v>293</v>
      </c>
      <c r="B84" s="14" t="s">
        <v>294</v>
      </c>
      <c r="C84" s="14" t="s">
        <v>28</v>
      </c>
      <c r="D84" s="45" t="s">
        <v>295</v>
      </c>
      <c r="E84" s="31" t="s">
        <v>416</v>
      </c>
      <c r="F84" s="31"/>
      <c r="G84" s="164">
        <f t="shared" si="1"/>
        <v>100000</v>
      </c>
      <c r="H84" s="18">
        <v>100000</v>
      </c>
      <c r="I84" s="18"/>
      <c r="J84" s="130"/>
    </row>
    <row r="85" spans="1:10" s="19" customFormat="1" ht="39" hidden="1" customHeight="1" x14ac:dyDescent="0.2">
      <c r="A85" s="17" t="s">
        <v>293</v>
      </c>
      <c r="B85" s="14" t="s">
        <v>294</v>
      </c>
      <c r="C85" s="14" t="s">
        <v>28</v>
      </c>
      <c r="D85" s="45" t="s">
        <v>295</v>
      </c>
      <c r="E85" s="166" t="s">
        <v>421</v>
      </c>
      <c r="F85" s="31"/>
      <c r="G85" s="164">
        <f t="shared" si="1"/>
        <v>0</v>
      </c>
      <c r="H85" s="18"/>
      <c r="I85" s="18"/>
      <c r="J85" s="130"/>
    </row>
    <row r="86" spans="1:10" s="19" customFormat="1" ht="37.5" x14ac:dyDescent="0.2">
      <c r="A86" s="17" t="s">
        <v>293</v>
      </c>
      <c r="B86" s="14" t="s">
        <v>294</v>
      </c>
      <c r="C86" s="14" t="s">
        <v>28</v>
      </c>
      <c r="D86" s="45" t="s">
        <v>295</v>
      </c>
      <c r="E86" s="31" t="s">
        <v>417</v>
      </c>
      <c r="F86" s="31"/>
      <c r="G86" s="164">
        <f t="shared" si="1"/>
        <v>400000</v>
      </c>
      <c r="H86" s="18">
        <v>400000</v>
      </c>
      <c r="I86" s="18"/>
      <c r="J86" s="130"/>
    </row>
    <row r="87" spans="1:10" s="19" customFormat="1" ht="37.5" x14ac:dyDescent="0.2">
      <c r="A87" s="17" t="s">
        <v>293</v>
      </c>
      <c r="B87" s="14" t="s">
        <v>294</v>
      </c>
      <c r="C87" s="14" t="s">
        <v>28</v>
      </c>
      <c r="D87" s="45" t="s">
        <v>295</v>
      </c>
      <c r="E87" s="31" t="s">
        <v>418</v>
      </c>
      <c r="F87" s="31"/>
      <c r="G87" s="164">
        <f t="shared" si="1"/>
        <v>200000</v>
      </c>
      <c r="H87" s="18">
        <v>200000</v>
      </c>
      <c r="I87" s="18"/>
      <c r="J87" s="130"/>
    </row>
    <row r="88" spans="1:10" s="19" customFormat="1" ht="37.5" x14ac:dyDescent="0.2">
      <c r="A88" s="17" t="s">
        <v>293</v>
      </c>
      <c r="B88" s="14" t="s">
        <v>294</v>
      </c>
      <c r="C88" s="14" t="s">
        <v>28</v>
      </c>
      <c r="D88" s="45" t="s">
        <v>295</v>
      </c>
      <c r="E88" s="31" t="s">
        <v>419</v>
      </c>
      <c r="F88" s="31"/>
      <c r="G88" s="164">
        <f t="shared" si="1"/>
        <v>2300000</v>
      </c>
      <c r="H88" s="18">
        <v>2300000</v>
      </c>
      <c r="I88" s="18"/>
      <c r="J88" s="130"/>
    </row>
    <row r="89" spans="1:10" s="19" customFormat="1" ht="37.5" x14ac:dyDescent="0.2">
      <c r="A89" s="17" t="s">
        <v>293</v>
      </c>
      <c r="B89" s="14" t="s">
        <v>294</v>
      </c>
      <c r="C89" s="14" t="s">
        <v>28</v>
      </c>
      <c r="D89" s="45" t="s">
        <v>295</v>
      </c>
      <c r="E89" s="31" t="s">
        <v>420</v>
      </c>
      <c r="F89" s="31"/>
      <c r="G89" s="164">
        <f t="shared" si="1"/>
        <v>4000000</v>
      </c>
      <c r="H89" s="18">
        <v>4000000</v>
      </c>
      <c r="I89" s="18"/>
      <c r="J89" s="130"/>
    </row>
    <row r="90" spans="1:10" s="1" customFormat="1" ht="63" customHeight="1" x14ac:dyDescent="0.2">
      <c r="A90" s="17" t="s">
        <v>293</v>
      </c>
      <c r="B90" s="14" t="s">
        <v>294</v>
      </c>
      <c r="C90" s="14" t="s">
        <v>28</v>
      </c>
      <c r="D90" s="25" t="s">
        <v>85</v>
      </c>
      <c r="E90" s="170" t="s">
        <v>449</v>
      </c>
      <c r="F90" s="31"/>
      <c r="G90" s="164">
        <f t="shared" si="1"/>
        <v>200000</v>
      </c>
      <c r="H90" s="4"/>
      <c r="I90" s="4">
        <v>200000</v>
      </c>
      <c r="J90" s="131">
        <v>200000</v>
      </c>
    </row>
    <row r="91" spans="1:10" s="1" customFormat="1" ht="18.75" hidden="1" x14ac:dyDescent="0.2">
      <c r="A91" s="17"/>
      <c r="B91" s="7"/>
      <c r="C91" s="7"/>
      <c r="D91" s="98"/>
      <c r="E91" s="31"/>
      <c r="F91" s="31"/>
      <c r="G91" s="164">
        <f t="shared" si="1"/>
        <v>0</v>
      </c>
      <c r="H91" s="4"/>
      <c r="I91" s="4"/>
      <c r="J91" s="131"/>
    </row>
    <row r="92" spans="1:10" s="1" customFormat="1" ht="75" hidden="1" x14ac:dyDescent="0.2">
      <c r="A92" s="68"/>
      <c r="B92" s="7" t="s">
        <v>27</v>
      </c>
      <c r="C92" s="7"/>
      <c r="D92" s="44" t="s">
        <v>29</v>
      </c>
      <c r="E92" s="31" t="s">
        <v>30</v>
      </c>
      <c r="F92" s="31"/>
      <c r="G92" s="164">
        <f t="shared" si="1"/>
        <v>0</v>
      </c>
      <c r="H92" s="4"/>
      <c r="I92" s="4"/>
      <c r="J92" s="131"/>
    </row>
    <row r="93" spans="1:10" s="1" customFormat="1" ht="18.75" hidden="1" x14ac:dyDescent="0.2">
      <c r="A93" s="68"/>
      <c r="B93" s="7"/>
      <c r="C93" s="7"/>
      <c r="D93" s="44"/>
      <c r="E93" s="31"/>
      <c r="F93" s="31"/>
      <c r="G93" s="164">
        <f t="shared" si="1"/>
        <v>0</v>
      </c>
      <c r="H93" s="4"/>
      <c r="I93" s="4"/>
      <c r="J93" s="131"/>
    </row>
    <row r="94" spans="1:10" s="2" customFormat="1" ht="56.25" hidden="1" x14ac:dyDescent="0.2">
      <c r="A94" s="68"/>
      <c r="B94" s="7" t="s">
        <v>19</v>
      </c>
      <c r="C94" s="7" t="s">
        <v>18</v>
      </c>
      <c r="D94" s="44" t="s">
        <v>20</v>
      </c>
      <c r="E94" s="31" t="s">
        <v>54</v>
      </c>
      <c r="F94" s="31"/>
      <c r="G94" s="164">
        <f t="shared" si="1"/>
        <v>0</v>
      </c>
      <c r="H94" s="4"/>
      <c r="I94" s="4"/>
      <c r="J94" s="131"/>
    </row>
    <row r="95" spans="1:10" s="1" customFormat="1" ht="18.75" hidden="1" x14ac:dyDescent="0.2">
      <c r="A95" s="69"/>
      <c r="B95" s="7"/>
      <c r="C95" s="7"/>
      <c r="D95" s="44"/>
      <c r="E95" s="31"/>
      <c r="F95" s="31"/>
      <c r="G95" s="164">
        <f t="shared" si="1"/>
        <v>0</v>
      </c>
      <c r="H95" s="4"/>
      <c r="I95" s="4"/>
      <c r="J95" s="131"/>
    </row>
    <row r="96" spans="1:10" s="1" customFormat="1" ht="18.75" hidden="1" x14ac:dyDescent="0.2">
      <c r="A96" s="68"/>
      <c r="B96" s="7"/>
      <c r="C96" s="7"/>
      <c r="D96" s="44"/>
      <c r="E96" s="31"/>
      <c r="F96" s="31"/>
      <c r="G96" s="164">
        <f t="shared" si="1"/>
        <v>0</v>
      </c>
      <c r="H96" s="4"/>
      <c r="I96" s="4"/>
      <c r="J96" s="131"/>
    </row>
    <row r="97" spans="1:14" ht="75" x14ac:dyDescent="0.2">
      <c r="A97" s="134" t="s">
        <v>174</v>
      </c>
      <c r="B97" s="93"/>
      <c r="C97" s="93"/>
      <c r="D97" s="79" t="s">
        <v>31</v>
      </c>
      <c r="E97" s="100"/>
      <c r="F97" s="100"/>
      <c r="G97" s="161">
        <f>H97+I97</f>
        <v>7505700</v>
      </c>
      <c r="H97" s="96">
        <f>H98+H103+H105+H107+H109+H110+H111+H113+H117+H118+H130</f>
        <v>7405700</v>
      </c>
      <c r="I97" s="96">
        <f>I104</f>
        <v>100000</v>
      </c>
      <c r="J97" s="133">
        <f>J104</f>
        <v>100000</v>
      </c>
    </row>
    <row r="98" spans="1:14" ht="99.75" customHeight="1" x14ac:dyDescent="0.2">
      <c r="A98" s="69" t="s">
        <v>214</v>
      </c>
      <c r="B98" s="26" t="s">
        <v>136</v>
      </c>
      <c r="C98" s="24"/>
      <c r="D98" s="81" t="s">
        <v>215</v>
      </c>
      <c r="E98" s="188" t="s">
        <v>422</v>
      </c>
      <c r="F98" s="28"/>
      <c r="G98" s="164">
        <f t="shared" si="1"/>
        <v>805400</v>
      </c>
      <c r="H98" s="6">
        <f>SUM(H99:H102)</f>
        <v>805400</v>
      </c>
      <c r="I98" s="6">
        <f>SUM(I99:I102)</f>
        <v>0</v>
      </c>
      <c r="J98" s="6">
        <f>SUM(J99:J102)</f>
        <v>0</v>
      </c>
    </row>
    <row r="99" spans="1:14" s="41" customFormat="1" ht="56.25" customHeight="1" x14ac:dyDescent="0.2">
      <c r="A99" s="17" t="s">
        <v>216</v>
      </c>
      <c r="B99" s="101" t="s">
        <v>137</v>
      </c>
      <c r="C99" s="15" t="s">
        <v>5</v>
      </c>
      <c r="D99" s="102" t="s">
        <v>217</v>
      </c>
      <c r="E99" s="189"/>
      <c r="F99" s="86"/>
      <c r="G99" s="164">
        <f t="shared" si="1"/>
        <v>193400</v>
      </c>
      <c r="H99" s="6">
        <v>193400</v>
      </c>
      <c r="I99" s="6"/>
      <c r="J99" s="128"/>
    </row>
    <row r="100" spans="1:14" s="41" customFormat="1" ht="56.25" x14ac:dyDescent="0.2">
      <c r="A100" s="17" t="s">
        <v>219</v>
      </c>
      <c r="B100" s="101" t="s">
        <v>218</v>
      </c>
      <c r="C100" s="15" t="s">
        <v>139</v>
      </c>
      <c r="D100" s="102" t="s">
        <v>140</v>
      </c>
      <c r="E100" s="189"/>
      <c r="F100" s="86"/>
      <c r="G100" s="164">
        <f t="shared" si="1"/>
        <v>12000</v>
      </c>
      <c r="H100" s="6">
        <v>12000</v>
      </c>
      <c r="I100" s="6"/>
      <c r="J100" s="128"/>
    </row>
    <row r="101" spans="1:14" s="41" customFormat="1" ht="60.75" hidden="1" customHeight="1" x14ac:dyDescent="0.2">
      <c r="A101" s="17" t="s">
        <v>220</v>
      </c>
      <c r="B101" s="101" t="s">
        <v>138</v>
      </c>
      <c r="C101" s="15" t="s">
        <v>139</v>
      </c>
      <c r="D101" s="102" t="s">
        <v>221</v>
      </c>
      <c r="E101" s="189"/>
      <c r="F101" s="86"/>
      <c r="G101" s="164">
        <f t="shared" si="1"/>
        <v>0</v>
      </c>
      <c r="H101" s="6"/>
      <c r="I101" s="6"/>
      <c r="J101" s="128"/>
    </row>
    <row r="102" spans="1:14" s="41" customFormat="1" ht="75" x14ac:dyDescent="0.2">
      <c r="A102" s="17" t="s">
        <v>223</v>
      </c>
      <c r="B102" s="101" t="s">
        <v>222</v>
      </c>
      <c r="C102" s="15" t="s">
        <v>139</v>
      </c>
      <c r="D102" s="102" t="s">
        <v>141</v>
      </c>
      <c r="E102" s="189"/>
      <c r="F102" s="86"/>
      <c r="G102" s="164">
        <f t="shared" si="1"/>
        <v>600000</v>
      </c>
      <c r="H102" s="6">
        <v>600000</v>
      </c>
      <c r="I102" s="6"/>
      <c r="J102" s="128"/>
    </row>
    <row r="103" spans="1:14" s="1" customFormat="1" ht="25.5" customHeight="1" x14ac:dyDescent="0.3">
      <c r="A103" s="69" t="s">
        <v>303</v>
      </c>
      <c r="B103" s="7" t="s">
        <v>304</v>
      </c>
      <c r="C103" s="7"/>
      <c r="D103" s="56" t="s">
        <v>235</v>
      </c>
      <c r="E103" s="189"/>
      <c r="F103" s="86"/>
      <c r="G103" s="164">
        <f t="shared" si="1"/>
        <v>644600</v>
      </c>
      <c r="H103" s="4">
        <f>H104</f>
        <v>544600</v>
      </c>
      <c r="I103" s="4">
        <f>I104</f>
        <v>100000</v>
      </c>
      <c r="J103" s="4">
        <f>J104</f>
        <v>100000</v>
      </c>
      <c r="K103" s="47"/>
      <c r="L103" s="48"/>
      <c r="M103" s="22"/>
      <c r="N103" s="49"/>
    </row>
    <row r="104" spans="1:14" s="19" customFormat="1" ht="44.25" customHeight="1" x14ac:dyDescent="0.3">
      <c r="A104" s="17" t="s">
        <v>305</v>
      </c>
      <c r="B104" s="14" t="s">
        <v>306</v>
      </c>
      <c r="C104" s="14" t="s">
        <v>4</v>
      </c>
      <c r="D104" s="82" t="s">
        <v>307</v>
      </c>
      <c r="E104" s="190"/>
      <c r="F104" s="86"/>
      <c r="G104" s="164">
        <f t="shared" si="1"/>
        <v>644600</v>
      </c>
      <c r="H104" s="18">
        <v>544600</v>
      </c>
      <c r="I104" s="18">
        <v>100000</v>
      </c>
      <c r="J104" s="130">
        <v>100000</v>
      </c>
      <c r="K104" s="20"/>
      <c r="L104" s="21"/>
      <c r="M104" s="22"/>
      <c r="N104" s="23"/>
    </row>
    <row r="105" spans="1:14" s="1" customFormat="1" ht="37.5" customHeight="1" x14ac:dyDescent="0.3">
      <c r="A105" s="69" t="s">
        <v>224</v>
      </c>
      <c r="B105" s="7" t="s">
        <v>225</v>
      </c>
      <c r="C105" s="7"/>
      <c r="D105" s="29" t="s">
        <v>131</v>
      </c>
      <c r="E105" s="200" t="s">
        <v>464</v>
      </c>
      <c r="F105" s="51"/>
      <c r="G105" s="164">
        <f t="shared" si="1"/>
        <v>50000</v>
      </c>
      <c r="H105" s="4">
        <f>SUM(H106)</f>
        <v>50000</v>
      </c>
      <c r="I105" s="4">
        <f>SUM(I106)</f>
        <v>0</v>
      </c>
      <c r="J105" s="131"/>
    </row>
    <row r="106" spans="1:14" s="19" customFormat="1" ht="37.5" x14ac:dyDescent="0.3">
      <c r="A106" s="17" t="s">
        <v>228</v>
      </c>
      <c r="B106" s="14" t="s">
        <v>227</v>
      </c>
      <c r="C106" s="14" t="s">
        <v>33</v>
      </c>
      <c r="D106" s="82" t="s">
        <v>226</v>
      </c>
      <c r="E106" s="178"/>
      <c r="F106" s="51"/>
      <c r="G106" s="164">
        <f t="shared" si="1"/>
        <v>50000</v>
      </c>
      <c r="H106" s="4">
        <v>50000</v>
      </c>
      <c r="I106" s="4"/>
      <c r="J106" s="131"/>
    </row>
    <row r="107" spans="1:14" s="1" customFormat="1" ht="37.5" x14ac:dyDescent="0.3">
      <c r="A107" s="69" t="s">
        <v>230</v>
      </c>
      <c r="B107" s="7" t="s">
        <v>130</v>
      </c>
      <c r="C107" s="7"/>
      <c r="D107" s="56" t="s">
        <v>122</v>
      </c>
      <c r="E107" s="178"/>
      <c r="F107" s="51"/>
      <c r="G107" s="164">
        <f t="shared" si="1"/>
        <v>390000</v>
      </c>
      <c r="H107" s="4">
        <f>SUM(H108)</f>
        <v>390000</v>
      </c>
      <c r="I107" s="4">
        <f>SUM(I108)</f>
        <v>0</v>
      </c>
      <c r="J107" s="131"/>
    </row>
    <row r="108" spans="1:14" s="19" customFormat="1" ht="45.75" customHeight="1" x14ac:dyDescent="0.2">
      <c r="A108" s="17" t="s">
        <v>229</v>
      </c>
      <c r="B108" s="14" t="s">
        <v>201</v>
      </c>
      <c r="C108" s="14" t="s">
        <v>33</v>
      </c>
      <c r="D108" s="51" t="s">
        <v>123</v>
      </c>
      <c r="E108" s="179"/>
      <c r="F108" s="31"/>
      <c r="G108" s="164">
        <f t="shared" si="1"/>
        <v>390000</v>
      </c>
      <c r="H108" s="4">
        <v>390000</v>
      </c>
      <c r="I108" s="4"/>
      <c r="J108" s="131"/>
    </row>
    <row r="109" spans="1:14" s="1" customFormat="1" ht="115.15" customHeight="1" x14ac:dyDescent="0.2">
      <c r="A109" s="69" t="s">
        <v>231</v>
      </c>
      <c r="B109" s="7" t="s">
        <v>103</v>
      </c>
      <c r="C109" s="7" t="s">
        <v>33</v>
      </c>
      <c r="D109" s="44" t="s">
        <v>88</v>
      </c>
      <c r="E109" s="86" t="s">
        <v>423</v>
      </c>
      <c r="F109" s="31"/>
      <c r="G109" s="164">
        <f t="shared" si="1"/>
        <v>1000000</v>
      </c>
      <c r="H109" s="4">
        <v>1000000</v>
      </c>
      <c r="I109" s="4"/>
      <c r="J109" s="131"/>
    </row>
    <row r="110" spans="1:14" s="1" customFormat="1" ht="137.44999999999999" customHeight="1" x14ac:dyDescent="0.2">
      <c r="A110" s="68" t="s">
        <v>232</v>
      </c>
      <c r="B110" s="7" t="s">
        <v>119</v>
      </c>
      <c r="C110" s="4">
        <v>1010</v>
      </c>
      <c r="D110" s="81" t="s">
        <v>296</v>
      </c>
      <c r="E110" s="178" t="s">
        <v>472</v>
      </c>
      <c r="F110" s="51"/>
      <c r="G110" s="164">
        <f t="shared" si="1"/>
        <v>1200000</v>
      </c>
      <c r="H110" s="4">
        <v>1200000</v>
      </c>
      <c r="I110" s="4">
        <f>SUM(I111:I112)</f>
        <v>0</v>
      </c>
      <c r="J110" s="131"/>
    </row>
    <row r="111" spans="1:14" s="1" customFormat="1" ht="24" customHeight="1" x14ac:dyDescent="0.3">
      <c r="A111" s="71" t="s">
        <v>303</v>
      </c>
      <c r="B111" s="7" t="s">
        <v>304</v>
      </c>
      <c r="C111" s="4"/>
      <c r="D111" s="56" t="s">
        <v>235</v>
      </c>
      <c r="E111" s="178"/>
      <c r="F111" s="51"/>
      <c r="G111" s="164">
        <f t="shared" si="1"/>
        <v>1747000</v>
      </c>
      <c r="H111" s="4">
        <f>SUM(H112)</f>
        <v>1747000</v>
      </c>
      <c r="I111" s="4"/>
      <c r="J111" s="131"/>
    </row>
    <row r="112" spans="1:14" s="19" customFormat="1" ht="44.25" customHeight="1" x14ac:dyDescent="0.3">
      <c r="A112" s="71" t="s">
        <v>305</v>
      </c>
      <c r="B112" s="14" t="s">
        <v>306</v>
      </c>
      <c r="C112" s="14" t="s">
        <v>4</v>
      </c>
      <c r="D112" s="82" t="s">
        <v>307</v>
      </c>
      <c r="E112" s="179"/>
      <c r="F112" s="31"/>
      <c r="G112" s="164">
        <f t="shared" si="1"/>
        <v>1747000</v>
      </c>
      <c r="H112" s="4">
        <v>1747000</v>
      </c>
      <c r="I112" s="4"/>
      <c r="J112" s="131"/>
    </row>
    <row r="113" spans="1:14" s="1" customFormat="1" ht="42" customHeight="1" x14ac:dyDescent="0.2">
      <c r="A113" s="68" t="s">
        <v>297</v>
      </c>
      <c r="B113" s="7" t="s">
        <v>298</v>
      </c>
      <c r="C113" s="7"/>
      <c r="D113" s="81" t="s">
        <v>72</v>
      </c>
      <c r="E113" s="103"/>
      <c r="F113" s="103"/>
      <c r="G113" s="164">
        <f t="shared" si="1"/>
        <v>400000</v>
      </c>
      <c r="H113" s="4">
        <f>H115+H116</f>
        <v>400000</v>
      </c>
      <c r="I113" s="4">
        <f>I115+I116</f>
        <v>0</v>
      </c>
      <c r="J113" s="131"/>
    </row>
    <row r="114" spans="1:14" s="19" customFormat="1" ht="37.5" hidden="1" customHeight="1" x14ac:dyDescent="0.3">
      <c r="A114" s="17">
        <v>1513201</v>
      </c>
      <c r="B114" s="14" t="s">
        <v>105</v>
      </c>
      <c r="C114" s="14" t="s">
        <v>5</v>
      </c>
      <c r="D114" s="82" t="s">
        <v>32</v>
      </c>
      <c r="E114" s="51"/>
      <c r="F114" s="51"/>
      <c r="G114" s="164">
        <f t="shared" si="1"/>
        <v>0</v>
      </c>
      <c r="H114" s="4"/>
      <c r="I114" s="4"/>
      <c r="J114" s="131"/>
    </row>
    <row r="115" spans="1:14" s="1" customFormat="1" ht="93.75" x14ac:dyDescent="0.3">
      <c r="A115" s="17" t="s">
        <v>299</v>
      </c>
      <c r="B115" s="14" t="s">
        <v>300</v>
      </c>
      <c r="C115" s="14" t="s">
        <v>5</v>
      </c>
      <c r="D115" s="82" t="s">
        <v>312</v>
      </c>
      <c r="E115" s="31" t="s">
        <v>424</v>
      </c>
      <c r="F115" s="31"/>
      <c r="G115" s="164">
        <f t="shared" si="1"/>
        <v>100000</v>
      </c>
      <c r="H115" s="4">
        <v>100000</v>
      </c>
      <c r="I115" s="4"/>
      <c r="J115" s="131"/>
      <c r="K115" s="47"/>
      <c r="L115" s="48"/>
      <c r="M115" s="22"/>
      <c r="N115" s="49"/>
    </row>
    <row r="116" spans="1:14" s="1" customFormat="1" ht="93.75" x14ac:dyDescent="0.3">
      <c r="A116" s="17" t="s">
        <v>299</v>
      </c>
      <c r="B116" s="14" t="s">
        <v>300</v>
      </c>
      <c r="C116" s="14" t="s">
        <v>5</v>
      </c>
      <c r="D116" s="82" t="s">
        <v>312</v>
      </c>
      <c r="E116" s="51" t="s">
        <v>425</v>
      </c>
      <c r="F116" s="51"/>
      <c r="G116" s="164">
        <f t="shared" si="1"/>
        <v>300000</v>
      </c>
      <c r="H116" s="4">
        <v>300000</v>
      </c>
      <c r="I116" s="4"/>
      <c r="J116" s="131"/>
    </row>
    <row r="117" spans="1:14" s="1" customFormat="1" ht="39.75" customHeight="1" x14ac:dyDescent="0.2">
      <c r="A117" s="68" t="s">
        <v>301</v>
      </c>
      <c r="B117" s="7" t="s">
        <v>302</v>
      </c>
      <c r="C117" s="7" t="s">
        <v>69</v>
      </c>
      <c r="D117" s="44" t="s">
        <v>89</v>
      </c>
      <c r="E117" s="31" t="s">
        <v>426</v>
      </c>
      <c r="F117" s="31"/>
      <c r="G117" s="164">
        <f t="shared" si="1"/>
        <v>500000</v>
      </c>
      <c r="H117" s="5">
        <v>500000</v>
      </c>
      <c r="I117" s="4"/>
      <c r="J117" s="131"/>
    </row>
    <row r="118" spans="1:14" s="19" customFormat="1" ht="30.75" customHeight="1" x14ac:dyDescent="0.3">
      <c r="A118" s="69" t="s">
        <v>303</v>
      </c>
      <c r="B118" s="7" t="s">
        <v>304</v>
      </c>
      <c r="C118" s="7"/>
      <c r="D118" s="56" t="s">
        <v>235</v>
      </c>
      <c r="E118" s="28"/>
      <c r="F118" s="28"/>
      <c r="G118" s="164">
        <f>H118+I118</f>
        <v>668700</v>
      </c>
      <c r="H118" s="6">
        <f>H120+H121+H123+H124+H126+H127+H128+H129+H122</f>
        <v>668700</v>
      </c>
      <c r="I118" s="6"/>
      <c r="J118" s="128"/>
      <c r="K118" s="39"/>
    </row>
    <row r="119" spans="1:14" s="1" customFormat="1" ht="30" hidden="1" customHeight="1" x14ac:dyDescent="0.3">
      <c r="A119" s="69" t="s">
        <v>233</v>
      </c>
      <c r="B119" s="7" t="s">
        <v>234</v>
      </c>
      <c r="C119" s="7" t="s">
        <v>4</v>
      </c>
      <c r="D119" s="56" t="s">
        <v>235</v>
      </c>
      <c r="E119" s="31"/>
      <c r="F119" s="31"/>
      <c r="G119" s="164">
        <f t="shared" si="1"/>
        <v>1418300</v>
      </c>
      <c r="H119" s="4">
        <f>SUM(H123+H124+H125+H126+H127+H115+H116+H103+H128)</f>
        <v>1318300</v>
      </c>
      <c r="I119" s="4">
        <f>SUM(I123+I124+I125+I126+I127+I115+I116+I103+I128)</f>
        <v>100000</v>
      </c>
      <c r="J119" s="131"/>
    </row>
    <row r="120" spans="1:14" s="19" customFormat="1" ht="35.25" hidden="1" customHeight="1" x14ac:dyDescent="0.3">
      <c r="A120" s="17" t="s">
        <v>305</v>
      </c>
      <c r="B120" s="14" t="s">
        <v>306</v>
      </c>
      <c r="C120" s="14" t="s">
        <v>4</v>
      </c>
      <c r="D120" s="82" t="s">
        <v>307</v>
      </c>
      <c r="E120" s="31"/>
      <c r="F120" s="31"/>
      <c r="G120" s="164">
        <f t="shared" si="1"/>
        <v>0</v>
      </c>
      <c r="H120" s="18"/>
      <c r="I120" s="18"/>
      <c r="J120" s="130"/>
    </row>
    <row r="121" spans="1:14" s="19" customFormat="1" ht="36.75" customHeight="1" x14ac:dyDescent="0.2">
      <c r="A121" s="17" t="s">
        <v>305</v>
      </c>
      <c r="B121" s="14" t="s">
        <v>306</v>
      </c>
      <c r="C121" s="14" t="s">
        <v>4</v>
      </c>
      <c r="D121" s="51" t="s">
        <v>307</v>
      </c>
      <c r="E121" s="31" t="s">
        <v>427</v>
      </c>
      <c r="F121" s="31"/>
      <c r="G121" s="164">
        <f t="shared" si="1"/>
        <v>295000</v>
      </c>
      <c r="H121" s="18">
        <v>295000</v>
      </c>
      <c r="I121" s="18"/>
      <c r="J121" s="130"/>
    </row>
    <row r="122" spans="1:14" s="19" customFormat="1" ht="56.25" hidden="1" x14ac:dyDescent="0.2">
      <c r="A122" s="17" t="s">
        <v>305</v>
      </c>
      <c r="B122" s="14" t="s">
        <v>306</v>
      </c>
      <c r="C122" s="14" t="s">
        <v>4</v>
      </c>
      <c r="D122" s="51" t="s">
        <v>307</v>
      </c>
      <c r="E122" s="31"/>
      <c r="F122" s="31"/>
      <c r="G122" s="164">
        <f t="shared" si="1"/>
        <v>0</v>
      </c>
      <c r="H122" s="18"/>
      <c r="I122" s="18"/>
      <c r="J122" s="130"/>
    </row>
    <row r="123" spans="1:14" s="19" customFormat="1" ht="54.75" customHeight="1" x14ac:dyDescent="0.25">
      <c r="A123" s="17" t="s">
        <v>305</v>
      </c>
      <c r="B123" s="14" t="s">
        <v>306</v>
      </c>
      <c r="C123" s="14" t="s">
        <v>4</v>
      </c>
      <c r="D123" s="51" t="s">
        <v>307</v>
      </c>
      <c r="E123" s="31" t="s">
        <v>465</v>
      </c>
      <c r="F123" s="31"/>
      <c r="G123" s="164">
        <f t="shared" si="1"/>
        <v>373700</v>
      </c>
      <c r="H123" s="18">
        <v>373700</v>
      </c>
      <c r="I123" s="18"/>
      <c r="J123" s="130"/>
      <c r="K123" s="20"/>
      <c r="L123" s="21"/>
      <c r="M123" s="22"/>
      <c r="N123" s="23"/>
    </row>
    <row r="124" spans="1:14" s="19" customFormat="1" ht="56.25" hidden="1" x14ac:dyDescent="0.3">
      <c r="A124" s="17" t="s">
        <v>305</v>
      </c>
      <c r="B124" s="14" t="s">
        <v>306</v>
      </c>
      <c r="C124" s="14" t="s">
        <v>4</v>
      </c>
      <c r="D124" s="82" t="s">
        <v>307</v>
      </c>
      <c r="E124" s="31"/>
      <c r="F124" s="31"/>
      <c r="G124" s="164">
        <f t="shared" si="1"/>
        <v>0</v>
      </c>
      <c r="H124" s="18"/>
      <c r="I124" s="18"/>
      <c r="J124" s="130"/>
      <c r="K124" s="20"/>
      <c r="L124" s="21"/>
      <c r="M124" s="22"/>
      <c r="N124" s="23"/>
    </row>
    <row r="125" spans="1:14" s="19" customFormat="1" ht="56.25" hidden="1" x14ac:dyDescent="0.3">
      <c r="A125" s="17" t="s">
        <v>233</v>
      </c>
      <c r="B125" s="14" t="s">
        <v>234</v>
      </c>
      <c r="C125" s="14" t="s">
        <v>4</v>
      </c>
      <c r="D125" s="82" t="s">
        <v>307</v>
      </c>
      <c r="E125" s="31" t="s">
        <v>116</v>
      </c>
      <c r="F125" s="31"/>
      <c r="G125" s="164">
        <f t="shared" si="1"/>
        <v>0</v>
      </c>
      <c r="H125" s="18"/>
      <c r="I125" s="18"/>
      <c r="J125" s="130"/>
      <c r="K125" s="20"/>
      <c r="L125" s="21"/>
      <c r="M125" s="22"/>
      <c r="N125" s="23"/>
    </row>
    <row r="126" spans="1:14" s="19" customFormat="1" ht="56.25" hidden="1" x14ac:dyDescent="0.3">
      <c r="A126" s="17" t="s">
        <v>305</v>
      </c>
      <c r="B126" s="14" t="s">
        <v>306</v>
      </c>
      <c r="C126" s="14" t="s">
        <v>4</v>
      </c>
      <c r="D126" s="82" t="s">
        <v>307</v>
      </c>
      <c r="E126" s="31" t="s">
        <v>428</v>
      </c>
      <c r="F126" s="31"/>
      <c r="G126" s="164">
        <f t="shared" si="1"/>
        <v>0</v>
      </c>
      <c r="H126" s="18"/>
      <c r="I126" s="18"/>
      <c r="J126" s="130"/>
      <c r="K126" s="20"/>
      <c r="L126" s="21"/>
      <c r="M126" s="22"/>
      <c r="N126" s="23"/>
    </row>
    <row r="127" spans="1:14" s="19" customFormat="1" ht="0.75" hidden="1" customHeight="1" x14ac:dyDescent="0.3">
      <c r="A127" s="17" t="s">
        <v>305</v>
      </c>
      <c r="B127" s="14" t="s">
        <v>306</v>
      </c>
      <c r="C127" s="14" t="s">
        <v>4</v>
      </c>
      <c r="D127" s="82" t="s">
        <v>307</v>
      </c>
      <c r="E127" s="31"/>
      <c r="F127" s="31"/>
      <c r="G127" s="164">
        <f t="shared" si="1"/>
        <v>0</v>
      </c>
      <c r="H127" s="18"/>
      <c r="I127" s="18"/>
      <c r="J127" s="130"/>
      <c r="K127" s="20"/>
      <c r="L127" s="21"/>
      <c r="M127" s="22"/>
      <c r="N127" s="23"/>
    </row>
    <row r="128" spans="1:14" s="19" customFormat="1" ht="42" hidden="1" customHeight="1" x14ac:dyDescent="0.3">
      <c r="A128" s="17" t="s">
        <v>305</v>
      </c>
      <c r="B128" s="14" t="s">
        <v>306</v>
      </c>
      <c r="C128" s="14" t="s">
        <v>4</v>
      </c>
      <c r="D128" s="82" t="s">
        <v>307</v>
      </c>
      <c r="E128" s="28" t="s">
        <v>284</v>
      </c>
      <c r="F128" s="28"/>
      <c r="G128" s="164">
        <f t="shared" si="1"/>
        <v>0</v>
      </c>
      <c r="H128" s="18"/>
      <c r="I128" s="18"/>
      <c r="J128" s="130"/>
    </row>
    <row r="129" spans="1:10" s="19" customFormat="1" ht="56.25" hidden="1" x14ac:dyDescent="0.3">
      <c r="A129" s="17" t="s">
        <v>305</v>
      </c>
      <c r="B129" s="14" t="s">
        <v>306</v>
      </c>
      <c r="C129" s="14" t="s">
        <v>4</v>
      </c>
      <c r="D129" s="82" t="s">
        <v>307</v>
      </c>
      <c r="E129" s="168" t="s">
        <v>429</v>
      </c>
      <c r="F129" s="51"/>
      <c r="G129" s="164">
        <f t="shared" si="1"/>
        <v>0</v>
      </c>
      <c r="H129" s="18"/>
      <c r="I129" s="18"/>
      <c r="J129" s="130"/>
    </row>
    <row r="130" spans="1:10" s="1" customFormat="1" ht="18.75" x14ac:dyDescent="0.3">
      <c r="A130" s="69" t="s">
        <v>326</v>
      </c>
      <c r="B130" s="7" t="s">
        <v>187</v>
      </c>
      <c r="C130" s="7"/>
      <c r="D130" s="56" t="s">
        <v>189</v>
      </c>
      <c r="E130" s="3"/>
      <c r="F130" s="3"/>
      <c r="G130" s="164">
        <f t="shared" si="1"/>
        <v>100000</v>
      </c>
      <c r="H130" s="4">
        <f>H131</f>
        <v>100000</v>
      </c>
      <c r="I130" s="4">
        <f>I131</f>
        <v>0</v>
      </c>
      <c r="J130" s="131"/>
    </row>
    <row r="131" spans="1:10" s="19" customFormat="1" ht="112.5" x14ac:dyDescent="0.2">
      <c r="A131" s="17" t="s">
        <v>327</v>
      </c>
      <c r="B131" s="14" t="s">
        <v>188</v>
      </c>
      <c r="C131" s="14" t="s">
        <v>12</v>
      </c>
      <c r="D131" s="51" t="s">
        <v>328</v>
      </c>
      <c r="E131" s="31" t="s">
        <v>430</v>
      </c>
      <c r="F131" s="31"/>
      <c r="G131" s="164">
        <f t="shared" si="1"/>
        <v>100000</v>
      </c>
      <c r="H131" s="18">
        <v>100000</v>
      </c>
      <c r="I131" s="18"/>
      <c r="J131" s="130"/>
    </row>
    <row r="132" spans="1:10" s="50" customFormat="1" ht="56.25" x14ac:dyDescent="0.25">
      <c r="A132" s="132" t="s">
        <v>175</v>
      </c>
      <c r="B132" s="104"/>
      <c r="C132" s="104"/>
      <c r="D132" s="105" t="s">
        <v>164</v>
      </c>
      <c r="E132" s="33"/>
      <c r="F132" s="33"/>
      <c r="G132" s="164">
        <f t="shared" si="1"/>
        <v>50000</v>
      </c>
      <c r="H132" s="10">
        <f>H133+H134</f>
        <v>50000</v>
      </c>
      <c r="I132" s="10">
        <f>I133+I134</f>
        <v>0</v>
      </c>
      <c r="J132" s="10">
        <f>J133+J134</f>
        <v>0</v>
      </c>
    </row>
    <row r="133" spans="1:10" s="50" customFormat="1" ht="131.25" hidden="1" x14ac:dyDescent="0.25">
      <c r="A133" s="69" t="s">
        <v>324</v>
      </c>
      <c r="B133" s="7" t="s">
        <v>61</v>
      </c>
      <c r="C133" s="14" t="s">
        <v>44</v>
      </c>
      <c r="D133" s="32" t="s">
        <v>325</v>
      </c>
      <c r="E133" s="33" t="s">
        <v>355</v>
      </c>
      <c r="F133" s="33"/>
      <c r="G133" s="164">
        <f t="shared" si="1"/>
        <v>0</v>
      </c>
      <c r="H133" s="4"/>
      <c r="I133" s="4"/>
      <c r="J133" s="131"/>
    </row>
    <row r="134" spans="1:10" s="38" customFormat="1" ht="37.5" x14ac:dyDescent="0.3">
      <c r="A134" s="69" t="s">
        <v>236</v>
      </c>
      <c r="B134" s="26" t="s">
        <v>165</v>
      </c>
      <c r="C134" s="7"/>
      <c r="D134" s="27" t="s">
        <v>166</v>
      </c>
      <c r="E134" s="51"/>
      <c r="F134" s="51"/>
      <c r="G134" s="164">
        <f t="shared" si="1"/>
        <v>50000</v>
      </c>
      <c r="H134" s="4">
        <f>H135</f>
        <v>50000</v>
      </c>
      <c r="I134" s="4">
        <f>I135</f>
        <v>0</v>
      </c>
      <c r="J134" s="4">
        <f>J135</f>
        <v>0</v>
      </c>
    </row>
    <row r="135" spans="1:10" s="38" customFormat="1" ht="75" x14ac:dyDescent="0.3">
      <c r="A135" s="17" t="s">
        <v>237</v>
      </c>
      <c r="B135" s="101" t="s">
        <v>167</v>
      </c>
      <c r="C135" s="14" t="s">
        <v>33</v>
      </c>
      <c r="D135" s="106" t="s">
        <v>168</v>
      </c>
      <c r="E135" s="51" t="s">
        <v>431</v>
      </c>
      <c r="F135" s="51"/>
      <c r="G135" s="164">
        <f t="shared" si="1"/>
        <v>50000</v>
      </c>
      <c r="H135" s="18">
        <v>50000</v>
      </c>
      <c r="I135" s="18"/>
      <c r="J135" s="130"/>
    </row>
    <row r="136" spans="1:10" ht="56.25" x14ac:dyDescent="0.35">
      <c r="A136" s="134" t="s">
        <v>177</v>
      </c>
      <c r="B136" s="93"/>
      <c r="C136" s="93"/>
      <c r="D136" s="79" t="s">
        <v>41</v>
      </c>
      <c r="E136" s="97"/>
      <c r="F136" s="97"/>
      <c r="G136" s="164">
        <f t="shared" si="1"/>
        <v>2500000</v>
      </c>
      <c r="H136" s="10">
        <f>H137</f>
        <v>2500000</v>
      </c>
      <c r="I136" s="10">
        <f>SUM(I137+I139+I140+I141)</f>
        <v>0</v>
      </c>
      <c r="J136" s="10">
        <f>SUM(J137+J139+J140+J141)</f>
        <v>0</v>
      </c>
    </row>
    <row r="137" spans="1:10" s="1" customFormat="1" ht="41.25" customHeight="1" x14ac:dyDescent="0.2">
      <c r="A137" s="68" t="s">
        <v>267</v>
      </c>
      <c r="B137" s="7" t="s">
        <v>266</v>
      </c>
      <c r="C137" s="7"/>
      <c r="D137" s="44" t="s">
        <v>268</v>
      </c>
      <c r="E137" s="31"/>
      <c r="F137" s="31"/>
      <c r="G137" s="164">
        <f t="shared" si="1"/>
        <v>2500000</v>
      </c>
      <c r="H137" s="4">
        <f>H138+H139+H140+H141</f>
        <v>2500000</v>
      </c>
      <c r="I137" s="4"/>
      <c r="J137" s="131"/>
    </row>
    <row r="138" spans="1:10" s="19" customFormat="1" ht="41.25" customHeight="1" x14ac:dyDescent="0.2">
      <c r="A138" s="71" t="s">
        <v>308</v>
      </c>
      <c r="B138" s="14" t="s">
        <v>309</v>
      </c>
      <c r="C138" s="14" t="s">
        <v>42</v>
      </c>
      <c r="D138" s="45" t="s">
        <v>310</v>
      </c>
      <c r="E138" s="31" t="s">
        <v>432</v>
      </c>
      <c r="F138" s="31"/>
      <c r="G138" s="164">
        <f t="shared" si="1"/>
        <v>2000000</v>
      </c>
      <c r="H138" s="18">
        <v>2000000</v>
      </c>
      <c r="I138" s="18"/>
      <c r="J138" s="130"/>
    </row>
    <row r="139" spans="1:10" s="19" customFormat="1" ht="37.5" x14ac:dyDescent="0.2">
      <c r="A139" s="71" t="s">
        <v>308</v>
      </c>
      <c r="B139" s="14" t="s">
        <v>309</v>
      </c>
      <c r="C139" s="14" t="s">
        <v>42</v>
      </c>
      <c r="D139" s="45" t="s">
        <v>310</v>
      </c>
      <c r="E139" s="28" t="s">
        <v>433</v>
      </c>
      <c r="F139" s="28"/>
      <c r="G139" s="164">
        <f t="shared" si="1"/>
        <v>150000</v>
      </c>
      <c r="H139" s="18">
        <v>150000</v>
      </c>
      <c r="I139" s="18"/>
      <c r="J139" s="130"/>
    </row>
    <row r="140" spans="1:10" s="19" customFormat="1" ht="40.5" customHeight="1" x14ac:dyDescent="0.2">
      <c r="A140" s="71" t="s">
        <v>308</v>
      </c>
      <c r="B140" s="14" t="s">
        <v>309</v>
      </c>
      <c r="C140" s="14" t="s">
        <v>42</v>
      </c>
      <c r="D140" s="45" t="s">
        <v>310</v>
      </c>
      <c r="E140" s="28" t="s">
        <v>434</v>
      </c>
      <c r="F140" s="28"/>
      <c r="G140" s="164">
        <f t="shared" si="1"/>
        <v>300000</v>
      </c>
      <c r="H140" s="18">
        <v>300000</v>
      </c>
      <c r="I140" s="18"/>
      <c r="J140" s="130"/>
    </row>
    <row r="141" spans="1:10" s="19" customFormat="1" ht="56.25" x14ac:dyDescent="0.2">
      <c r="A141" s="71" t="s">
        <v>308</v>
      </c>
      <c r="B141" s="14" t="s">
        <v>309</v>
      </c>
      <c r="C141" s="14" t="s">
        <v>42</v>
      </c>
      <c r="D141" s="45" t="s">
        <v>310</v>
      </c>
      <c r="E141" s="28" t="s">
        <v>439</v>
      </c>
      <c r="F141" s="28"/>
      <c r="G141" s="164">
        <f t="shared" si="1"/>
        <v>50000</v>
      </c>
      <c r="H141" s="18">
        <v>50000</v>
      </c>
      <c r="I141" s="18"/>
      <c r="J141" s="130"/>
    </row>
    <row r="142" spans="1:10" ht="60.75" customHeight="1" x14ac:dyDescent="0.35">
      <c r="A142" s="134" t="s">
        <v>83</v>
      </c>
      <c r="B142" s="93"/>
      <c r="C142" s="93"/>
      <c r="D142" s="79" t="s">
        <v>21</v>
      </c>
      <c r="E142" s="97"/>
      <c r="F142" s="97"/>
      <c r="G142" s="164">
        <f t="shared" si="1"/>
        <v>1103000</v>
      </c>
      <c r="H142" s="10">
        <f>H143+H147+H150+H152</f>
        <v>1103000</v>
      </c>
      <c r="I142" s="10">
        <f>I143+I147+I150</f>
        <v>0</v>
      </c>
      <c r="J142" s="10">
        <f>J143+J147+J150</f>
        <v>0</v>
      </c>
    </row>
    <row r="143" spans="1:10" ht="37.5" x14ac:dyDescent="0.2">
      <c r="A143" s="69" t="s">
        <v>199</v>
      </c>
      <c r="B143" s="7" t="s">
        <v>130</v>
      </c>
      <c r="C143" s="7"/>
      <c r="D143" s="3" t="s">
        <v>122</v>
      </c>
      <c r="E143" s="31"/>
      <c r="F143" s="31"/>
      <c r="G143" s="164">
        <f t="shared" si="1"/>
        <v>403000</v>
      </c>
      <c r="H143" s="6">
        <f>H144+H145+H146</f>
        <v>403000</v>
      </c>
      <c r="I143" s="6">
        <f>I144+I145+I146</f>
        <v>0</v>
      </c>
      <c r="J143" s="6">
        <f>J144+J145+J146</f>
        <v>0</v>
      </c>
    </row>
    <row r="144" spans="1:10" s="42" customFormat="1" ht="62.25" customHeight="1" x14ac:dyDescent="0.2">
      <c r="A144" s="17" t="s">
        <v>200</v>
      </c>
      <c r="B144" s="14" t="s">
        <v>201</v>
      </c>
      <c r="C144" s="14" t="s">
        <v>33</v>
      </c>
      <c r="D144" s="51" t="s">
        <v>123</v>
      </c>
      <c r="E144" s="31" t="s">
        <v>435</v>
      </c>
      <c r="F144" s="31"/>
      <c r="G144" s="164">
        <f t="shared" si="1"/>
        <v>103000</v>
      </c>
      <c r="H144" s="73">
        <v>103000</v>
      </c>
      <c r="I144" s="73"/>
      <c r="J144" s="129"/>
    </row>
    <row r="145" spans="1:10" s="42" customFormat="1" ht="42" customHeight="1" x14ac:dyDescent="0.2">
      <c r="A145" s="17" t="s">
        <v>200</v>
      </c>
      <c r="B145" s="14" t="s">
        <v>201</v>
      </c>
      <c r="C145" s="14" t="s">
        <v>33</v>
      </c>
      <c r="D145" s="51" t="s">
        <v>123</v>
      </c>
      <c r="E145" s="31" t="s">
        <v>436</v>
      </c>
      <c r="F145" s="31"/>
      <c r="G145" s="164">
        <f t="shared" si="1"/>
        <v>50000</v>
      </c>
      <c r="H145" s="73">
        <v>50000</v>
      </c>
      <c r="I145" s="73"/>
      <c r="J145" s="129"/>
    </row>
    <row r="146" spans="1:10" s="42" customFormat="1" ht="37.5" x14ac:dyDescent="0.2">
      <c r="A146" s="17" t="s">
        <v>200</v>
      </c>
      <c r="B146" s="14" t="s">
        <v>201</v>
      </c>
      <c r="C146" s="14" t="s">
        <v>33</v>
      </c>
      <c r="D146" s="51" t="s">
        <v>123</v>
      </c>
      <c r="E146" s="31" t="s">
        <v>437</v>
      </c>
      <c r="F146" s="31"/>
      <c r="G146" s="164">
        <f t="shared" ref="G146:G194" si="2">H146+I146</f>
        <v>250000</v>
      </c>
      <c r="H146" s="18">
        <v>250000</v>
      </c>
      <c r="I146" s="73"/>
      <c r="J146" s="129"/>
    </row>
    <row r="147" spans="1:10" s="2" customFormat="1" ht="37.5" x14ac:dyDescent="0.2">
      <c r="A147" s="69">
        <v>1115010</v>
      </c>
      <c r="B147" s="7" t="s">
        <v>127</v>
      </c>
      <c r="C147" s="7"/>
      <c r="D147" s="44" t="s">
        <v>128</v>
      </c>
      <c r="E147" s="31"/>
      <c r="F147" s="31"/>
      <c r="G147" s="164">
        <f t="shared" si="2"/>
        <v>684000</v>
      </c>
      <c r="H147" s="4">
        <f>SUM(H148:H149)</f>
        <v>684000</v>
      </c>
      <c r="I147" s="4">
        <f>SUM(I148:I149)</f>
        <v>0</v>
      </c>
      <c r="J147" s="4">
        <f>SUM(J148:J149)</f>
        <v>0</v>
      </c>
    </row>
    <row r="148" spans="1:10" s="42" customFormat="1" ht="56.25" x14ac:dyDescent="0.2">
      <c r="A148" s="17">
        <v>1115011</v>
      </c>
      <c r="B148" s="14" t="s">
        <v>104</v>
      </c>
      <c r="C148" s="14" t="s">
        <v>49</v>
      </c>
      <c r="D148" s="51" t="s">
        <v>87</v>
      </c>
      <c r="E148" s="193" t="s">
        <v>470</v>
      </c>
      <c r="F148" s="86"/>
      <c r="G148" s="164">
        <f t="shared" si="2"/>
        <v>470000</v>
      </c>
      <c r="H148" s="99">
        <v>470000</v>
      </c>
      <c r="I148" s="73"/>
      <c r="J148" s="129"/>
    </row>
    <row r="149" spans="1:10" s="19" customFormat="1" ht="56.25" customHeight="1" x14ac:dyDescent="0.2">
      <c r="A149" s="17">
        <v>1115012</v>
      </c>
      <c r="B149" s="14" t="s">
        <v>120</v>
      </c>
      <c r="C149" s="14" t="s">
        <v>49</v>
      </c>
      <c r="D149" s="51" t="s">
        <v>121</v>
      </c>
      <c r="E149" s="193"/>
      <c r="F149" s="86"/>
      <c r="G149" s="164">
        <f t="shared" si="2"/>
        <v>214000</v>
      </c>
      <c r="H149" s="99">
        <v>214000</v>
      </c>
      <c r="I149" s="73"/>
      <c r="J149" s="129"/>
    </row>
    <row r="150" spans="1:10" s="1" customFormat="1" ht="56.25" customHeight="1" x14ac:dyDescent="0.2">
      <c r="A150" s="69" t="s">
        <v>202</v>
      </c>
      <c r="B150" s="7" t="s">
        <v>203</v>
      </c>
      <c r="C150" s="7"/>
      <c r="D150" s="3" t="s">
        <v>315</v>
      </c>
      <c r="E150" s="193"/>
      <c r="F150" s="86"/>
      <c r="G150" s="164">
        <f t="shared" si="2"/>
        <v>6000</v>
      </c>
      <c r="H150" s="5">
        <f>H151</f>
        <v>6000</v>
      </c>
      <c r="I150" s="5">
        <f>I151</f>
        <v>0</v>
      </c>
      <c r="J150" s="5">
        <f>J151</f>
        <v>0</v>
      </c>
    </row>
    <row r="151" spans="1:10" s="19" customFormat="1" ht="56.25" customHeight="1" x14ac:dyDescent="0.2">
      <c r="A151" s="17" t="s">
        <v>204</v>
      </c>
      <c r="B151" s="14" t="s">
        <v>205</v>
      </c>
      <c r="C151" s="14" t="s">
        <v>49</v>
      </c>
      <c r="D151" s="51" t="s">
        <v>316</v>
      </c>
      <c r="E151" s="193"/>
      <c r="F151" s="86"/>
      <c r="G151" s="164">
        <f t="shared" si="2"/>
        <v>6000</v>
      </c>
      <c r="H151" s="99">
        <v>6000</v>
      </c>
      <c r="I151" s="73"/>
      <c r="J151" s="129"/>
    </row>
    <row r="152" spans="1:10" s="38" customFormat="1" ht="56.25" customHeight="1" x14ac:dyDescent="0.3">
      <c r="A152" s="69" t="s">
        <v>349</v>
      </c>
      <c r="B152" s="7" t="s">
        <v>352</v>
      </c>
      <c r="C152" s="3"/>
      <c r="D152" s="3" t="s">
        <v>353</v>
      </c>
      <c r="E152" s="193"/>
      <c r="F152" s="86"/>
      <c r="G152" s="164">
        <f t="shared" si="2"/>
        <v>10000</v>
      </c>
      <c r="H152" s="5">
        <f>H153</f>
        <v>10000</v>
      </c>
      <c r="I152" s="6"/>
      <c r="J152" s="128"/>
    </row>
    <row r="153" spans="1:10" s="39" customFormat="1" ht="56.25" customHeight="1" x14ac:dyDescent="0.3">
      <c r="A153" s="17" t="s">
        <v>350</v>
      </c>
      <c r="B153" s="14" t="s">
        <v>351</v>
      </c>
      <c r="C153" s="107" t="s">
        <v>49</v>
      </c>
      <c r="D153" s="51" t="s">
        <v>354</v>
      </c>
      <c r="E153" s="193"/>
      <c r="F153" s="86"/>
      <c r="G153" s="164">
        <f t="shared" si="2"/>
        <v>10000</v>
      </c>
      <c r="H153" s="99">
        <v>10000</v>
      </c>
      <c r="I153" s="73"/>
      <c r="J153" s="129"/>
    </row>
    <row r="154" spans="1:10" s="40" customFormat="1" ht="61.5" customHeight="1" x14ac:dyDescent="0.35">
      <c r="A154" s="137" t="s">
        <v>238</v>
      </c>
      <c r="B154" s="108"/>
      <c r="C154" s="108"/>
      <c r="D154" s="173" t="s">
        <v>34</v>
      </c>
      <c r="E154" s="109"/>
      <c r="F154" s="109"/>
      <c r="G154" s="161">
        <f>H154+I154</f>
        <v>90290200</v>
      </c>
      <c r="H154" s="110">
        <f>H163+H164+H165+H166+H167+H168+H169+H173</f>
        <v>71492400</v>
      </c>
      <c r="I154" s="110">
        <f>I158+I159+I161+I163+I170+I171+I175+I176+I177</f>
        <v>18797800</v>
      </c>
      <c r="J154" s="138">
        <f>J158+J159+J161+J163+J170+J171+J175+J176+J177</f>
        <v>18797800</v>
      </c>
    </row>
    <row r="155" spans="1:10" s="1" customFormat="1" ht="56.25" hidden="1" x14ac:dyDescent="0.2">
      <c r="A155" s="68" t="s">
        <v>239</v>
      </c>
      <c r="B155" s="7" t="s">
        <v>106</v>
      </c>
      <c r="C155" s="7"/>
      <c r="D155" s="52" t="s">
        <v>240</v>
      </c>
      <c r="E155" s="31"/>
      <c r="F155" s="31"/>
      <c r="G155" s="164" t="e">
        <f t="shared" si="2"/>
        <v>#REF!</v>
      </c>
      <c r="H155" s="4" t="e">
        <f>H158+#REF!+H159+H160+H161+#REF!</f>
        <v>#REF!</v>
      </c>
      <c r="I155" s="4" t="e">
        <f>I158+#REF!+I159+I160+I161</f>
        <v>#REF!</v>
      </c>
      <c r="J155" s="131"/>
    </row>
    <row r="156" spans="1:10" s="1" customFormat="1" ht="75" hidden="1" customHeight="1" x14ac:dyDescent="0.2">
      <c r="A156" s="68" t="s">
        <v>91</v>
      </c>
      <c r="B156" s="7" t="s">
        <v>106</v>
      </c>
      <c r="C156" s="7"/>
      <c r="D156" s="52" t="s">
        <v>90</v>
      </c>
      <c r="E156" s="31"/>
      <c r="F156" s="31"/>
      <c r="G156" s="164">
        <f t="shared" si="2"/>
        <v>0</v>
      </c>
      <c r="H156" s="4"/>
      <c r="I156" s="4"/>
      <c r="J156" s="131"/>
    </row>
    <row r="157" spans="1:10" s="1" customFormat="1" ht="45" hidden="1" customHeight="1" x14ac:dyDescent="0.3">
      <c r="A157" s="68" t="s">
        <v>132</v>
      </c>
      <c r="B157" s="7" t="s">
        <v>133</v>
      </c>
      <c r="C157" s="7"/>
      <c r="D157" s="87" t="s">
        <v>134</v>
      </c>
      <c r="E157" s="31"/>
      <c r="F157" s="31"/>
      <c r="G157" s="164">
        <f t="shared" si="2"/>
        <v>2122800</v>
      </c>
      <c r="H157" s="4">
        <f>SUM(H158:H161)</f>
        <v>0</v>
      </c>
      <c r="I157" s="4">
        <f>SUM(I158:I161)</f>
        <v>2122800</v>
      </c>
      <c r="J157" s="131"/>
    </row>
    <row r="158" spans="1:10" s="19" customFormat="1" ht="37.5" x14ac:dyDescent="0.2">
      <c r="A158" s="71" t="s">
        <v>247</v>
      </c>
      <c r="B158" s="14" t="s">
        <v>242</v>
      </c>
      <c r="C158" s="14" t="s">
        <v>35</v>
      </c>
      <c r="D158" s="30" t="s">
        <v>241</v>
      </c>
      <c r="E158" s="31" t="s">
        <v>450</v>
      </c>
      <c r="F158" s="31"/>
      <c r="G158" s="164">
        <f t="shared" si="2"/>
        <v>500000</v>
      </c>
      <c r="H158" s="4"/>
      <c r="I158" s="6">
        <v>500000</v>
      </c>
      <c r="J158" s="128">
        <v>500000</v>
      </c>
    </row>
    <row r="159" spans="1:10" s="19" customFormat="1" ht="37.5" x14ac:dyDescent="0.2">
      <c r="A159" s="71" t="s">
        <v>248</v>
      </c>
      <c r="B159" s="14" t="s">
        <v>243</v>
      </c>
      <c r="C159" s="14" t="s">
        <v>35</v>
      </c>
      <c r="D159" s="30" t="s">
        <v>245</v>
      </c>
      <c r="E159" s="31" t="s">
        <v>451</v>
      </c>
      <c r="F159" s="31"/>
      <c r="G159" s="164">
        <f t="shared" si="2"/>
        <v>500000</v>
      </c>
      <c r="H159" s="4"/>
      <c r="I159" s="6">
        <v>500000</v>
      </c>
      <c r="J159" s="128">
        <v>500000</v>
      </c>
    </row>
    <row r="160" spans="1:10" s="19" customFormat="1" ht="56.25" hidden="1" x14ac:dyDescent="0.2">
      <c r="A160" s="71" t="s">
        <v>249</v>
      </c>
      <c r="B160" s="14" t="s">
        <v>244</v>
      </c>
      <c r="C160" s="14" t="s">
        <v>35</v>
      </c>
      <c r="D160" s="30" t="s">
        <v>246</v>
      </c>
      <c r="E160" s="31" t="s">
        <v>285</v>
      </c>
      <c r="F160" s="31"/>
      <c r="G160" s="164">
        <f t="shared" si="2"/>
        <v>0</v>
      </c>
      <c r="H160" s="4"/>
      <c r="I160" s="6"/>
      <c r="J160" s="128"/>
    </row>
    <row r="161" spans="1:10" s="19" customFormat="1" ht="45" customHeight="1" x14ac:dyDescent="0.2">
      <c r="A161" s="71" t="s">
        <v>249</v>
      </c>
      <c r="B161" s="14" t="s">
        <v>244</v>
      </c>
      <c r="C161" s="14" t="s">
        <v>35</v>
      </c>
      <c r="D161" s="33" t="s">
        <v>246</v>
      </c>
      <c r="E161" s="31" t="s">
        <v>452</v>
      </c>
      <c r="F161" s="31"/>
      <c r="G161" s="164">
        <f t="shared" si="2"/>
        <v>1122800</v>
      </c>
      <c r="H161" s="4"/>
      <c r="I161" s="9">
        <v>1122800</v>
      </c>
      <c r="J161" s="139">
        <v>1122800</v>
      </c>
    </row>
    <row r="162" spans="1:10" s="1" customFormat="1" ht="36.75" hidden="1" customHeight="1" x14ac:dyDescent="0.2">
      <c r="A162" s="68" t="s">
        <v>373</v>
      </c>
      <c r="B162" s="7" t="s">
        <v>108</v>
      </c>
      <c r="C162" s="7" t="s">
        <v>35</v>
      </c>
      <c r="D162" s="52" t="s">
        <v>36</v>
      </c>
      <c r="E162" s="28"/>
      <c r="F162" s="28"/>
      <c r="G162" s="164">
        <f t="shared" si="2"/>
        <v>64352400</v>
      </c>
      <c r="H162" s="10">
        <f>SUM(H163:H169)</f>
        <v>48477400</v>
      </c>
      <c r="I162" s="11">
        <f>SUM(I163:I169)</f>
        <v>15875000</v>
      </c>
      <c r="J162" s="140"/>
    </row>
    <row r="163" spans="1:10" s="1" customFormat="1" ht="37.5" x14ac:dyDescent="0.2">
      <c r="A163" s="68" t="s">
        <v>252</v>
      </c>
      <c r="B163" s="7" t="s">
        <v>250</v>
      </c>
      <c r="C163" s="7" t="s">
        <v>35</v>
      </c>
      <c r="D163" s="52" t="s">
        <v>251</v>
      </c>
      <c r="E163" s="28" t="s">
        <v>440</v>
      </c>
      <c r="F163" s="28"/>
      <c r="G163" s="164">
        <f t="shared" si="2"/>
        <v>39742400</v>
      </c>
      <c r="H163" s="171">
        <v>23867400</v>
      </c>
      <c r="I163" s="171">
        <v>15875000</v>
      </c>
      <c r="J163" s="175">
        <f>I163</f>
        <v>15875000</v>
      </c>
    </row>
    <row r="164" spans="1:10" s="1" customFormat="1" ht="37.5" x14ac:dyDescent="0.2">
      <c r="A164" s="68" t="s">
        <v>252</v>
      </c>
      <c r="B164" s="7" t="s">
        <v>250</v>
      </c>
      <c r="C164" s="7" t="s">
        <v>35</v>
      </c>
      <c r="D164" s="52" t="s">
        <v>251</v>
      </c>
      <c r="E164" s="28" t="s">
        <v>441</v>
      </c>
      <c r="F164" s="28"/>
      <c r="G164" s="164">
        <f t="shared" si="2"/>
        <v>13600000</v>
      </c>
      <c r="H164" s="53">
        <v>13600000</v>
      </c>
      <c r="I164" s="12"/>
      <c r="J164" s="142"/>
    </row>
    <row r="165" spans="1:10" s="1" customFormat="1" ht="37.5" x14ac:dyDescent="0.2">
      <c r="A165" s="68" t="s">
        <v>252</v>
      </c>
      <c r="B165" s="7" t="s">
        <v>250</v>
      </c>
      <c r="C165" s="7" t="s">
        <v>35</v>
      </c>
      <c r="D165" s="52" t="s">
        <v>251</v>
      </c>
      <c r="E165" s="28" t="s">
        <v>442</v>
      </c>
      <c r="F165" s="28"/>
      <c r="G165" s="164">
        <f t="shared" si="2"/>
        <v>1200000</v>
      </c>
      <c r="H165" s="53">
        <v>1200000</v>
      </c>
      <c r="I165" s="13"/>
      <c r="J165" s="143"/>
    </row>
    <row r="166" spans="1:10" s="1" customFormat="1" ht="37.5" x14ac:dyDescent="0.2">
      <c r="A166" s="68" t="s">
        <v>252</v>
      </c>
      <c r="B166" s="7" t="s">
        <v>250</v>
      </c>
      <c r="C166" s="7" t="s">
        <v>35</v>
      </c>
      <c r="D166" s="52" t="s">
        <v>251</v>
      </c>
      <c r="E166" s="28" t="s">
        <v>445</v>
      </c>
      <c r="F166" s="28"/>
      <c r="G166" s="164">
        <f t="shared" si="2"/>
        <v>300000</v>
      </c>
      <c r="H166" s="53">
        <v>300000</v>
      </c>
      <c r="I166" s="13"/>
      <c r="J166" s="143"/>
    </row>
    <row r="167" spans="1:10" s="1" customFormat="1" ht="56.25" x14ac:dyDescent="0.2">
      <c r="A167" s="68" t="s">
        <v>252</v>
      </c>
      <c r="B167" s="7" t="s">
        <v>250</v>
      </c>
      <c r="C167" s="7" t="s">
        <v>35</v>
      </c>
      <c r="D167" s="52" t="s">
        <v>251</v>
      </c>
      <c r="E167" s="28" t="s">
        <v>443</v>
      </c>
      <c r="F167" s="28"/>
      <c r="G167" s="164">
        <f t="shared" si="2"/>
        <v>1000000</v>
      </c>
      <c r="H167" s="53">
        <v>1000000</v>
      </c>
      <c r="I167" s="13"/>
      <c r="J167" s="143"/>
    </row>
    <row r="168" spans="1:10" s="1" customFormat="1" ht="56.25" x14ac:dyDescent="0.2">
      <c r="A168" s="68" t="s">
        <v>252</v>
      </c>
      <c r="B168" s="7" t="s">
        <v>250</v>
      </c>
      <c r="C168" s="7" t="s">
        <v>35</v>
      </c>
      <c r="D168" s="52" t="s">
        <v>251</v>
      </c>
      <c r="E168" s="28" t="s">
        <v>448</v>
      </c>
      <c r="F168" s="28"/>
      <c r="G168" s="164">
        <f t="shared" si="2"/>
        <v>8510000</v>
      </c>
      <c r="H168" s="171">
        <v>8510000</v>
      </c>
      <c r="I168" s="13"/>
      <c r="J168" s="143"/>
    </row>
    <row r="169" spans="1:10" s="1" customFormat="1" ht="79.5" hidden="1" customHeight="1" x14ac:dyDescent="0.2">
      <c r="A169" s="68" t="s">
        <v>252</v>
      </c>
      <c r="B169" s="7" t="s">
        <v>250</v>
      </c>
      <c r="C169" s="7" t="s">
        <v>35</v>
      </c>
      <c r="D169" s="52" t="s">
        <v>251</v>
      </c>
      <c r="E169" s="28" t="s">
        <v>444</v>
      </c>
      <c r="F169" s="28"/>
      <c r="G169" s="164">
        <f t="shared" si="2"/>
        <v>0</v>
      </c>
      <c r="H169" s="171"/>
      <c r="I169" s="13"/>
      <c r="J169" s="143"/>
    </row>
    <row r="170" spans="1:10" s="1" customFormat="1" ht="37.5" x14ac:dyDescent="0.3">
      <c r="A170" s="69" t="s">
        <v>318</v>
      </c>
      <c r="B170" s="111" t="s">
        <v>319</v>
      </c>
      <c r="C170" s="111" t="s">
        <v>320</v>
      </c>
      <c r="D170" s="29" t="s">
        <v>321</v>
      </c>
      <c r="E170" s="28" t="s">
        <v>453</v>
      </c>
      <c r="F170" s="28"/>
      <c r="G170" s="164">
        <f t="shared" si="2"/>
        <v>300000</v>
      </c>
      <c r="H170" s="13"/>
      <c r="I170" s="13">
        <v>300000</v>
      </c>
      <c r="J170" s="143">
        <v>300000</v>
      </c>
    </row>
    <row r="171" spans="1:10" s="1" customFormat="1" ht="36.75" customHeight="1" x14ac:dyDescent="0.3">
      <c r="A171" s="69" t="s">
        <v>318</v>
      </c>
      <c r="B171" s="111" t="s">
        <v>319</v>
      </c>
      <c r="C171" s="111" t="s">
        <v>320</v>
      </c>
      <c r="D171" s="29" t="s">
        <v>321</v>
      </c>
      <c r="E171" s="28" t="s">
        <v>454</v>
      </c>
      <c r="F171" s="28"/>
      <c r="G171" s="164">
        <f t="shared" si="2"/>
        <v>300000</v>
      </c>
      <c r="H171" s="13"/>
      <c r="I171" s="13">
        <v>300000</v>
      </c>
      <c r="J171" s="143">
        <v>300000</v>
      </c>
    </row>
    <row r="172" spans="1:10" s="1" customFormat="1" ht="131.25" hidden="1" x14ac:dyDescent="0.2">
      <c r="A172" s="68" t="s">
        <v>99</v>
      </c>
      <c r="B172" s="7" t="s">
        <v>107</v>
      </c>
      <c r="C172" s="7" t="s">
        <v>35</v>
      </c>
      <c r="D172" s="3" t="s">
        <v>98</v>
      </c>
      <c r="E172" s="28"/>
      <c r="F172" s="28"/>
      <c r="G172" s="164">
        <f t="shared" si="2"/>
        <v>0</v>
      </c>
      <c r="H172" s="13"/>
      <c r="I172" s="13"/>
      <c r="J172" s="143"/>
    </row>
    <row r="173" spans="1:10" s="1" customFormat="1" ht="56.25" x14ac:dyDescent="0.2">
      <c r="A173" s="69" t="s">
        <v>253</v>
      </c>
      <c r="B173" s="26" t="s">
        <v>254</v>
      </c>
      <c r="C173" s="24"/>
      <c r="D173" s="52" t="s">
        <v>258</v>
      </c>
      <c r="E173" s="28"/>
      <c r="F173" s="28"/>
      <c r="G173" s="164">
        <f>G174</f>
        <v>23015000</v>
      </c>
      <c r="H173" s="164">
        <f>H174</f>
        <v>23015000</v>
      </c>
      <c r="I173" s="164">
        <f>I174</f>
        <v>0</v>
      </c>
      <c r="J173" s="164">
        <f>J174</f>
        <v>0</v>
      </c>
    </row>
    <row r="174" spans="1:10" s="19" customFormat="1" ht="93.75" x14ac:dyDescent="0.2">
      <c r="A174" s="17" t="s">
        <v>255</v>
      </c>
      <c r="B174" s="101" t="s">
        <v>256</v>
      </c>
      <c r="C174" s="15" t="s">
        <v>37</v>
      </c>
      <c r="D174" s="30" t="s">
        <v>259</v>
      </c>
      <c r="E174" s="28" t="s">
        <v>446</v>
      </c>
      <c r="F174" s="28"/>
      <c r="G174" s="164">
        <f t="shared" si="2"/>
        <v>23015000</v>
      </c>
      <c r="H174" s="171">
        <v>23015000</v>
      </c>
      <c r="I174" s="53"/>
      <c r="J174" s="141"/>
    </row>
    <row r="175" spans="1:10" s="1" customFormat="1" ht="18.75" x14ac:dyDescent="0.3">
      <c r="A175" s="69" t="s">
        <v>257</v>
      </c>
      <c r="B175" s="26" t="s">
        <v>181</v>
      </c>
      <c r="C175" s="24" t="s">
        <v>11</v>
      </c>
      <c r="D175" s="84" t="s">
        <v>93</v>
      </c>
      <c r="E175" s="28" t="s">
        <v>455</v>
      </c>
      <c r="F175" s="28"/>
      <c r="G175" s="164">
        <f t="shared" si="2"/>
        <v>200000</v>
      </c>
      <c r="H175" s="4"/>
      <c r="I175" s="4">
        <v>200000</v>
      </c>
      <c r="J175" s="131">
        <v>200000</v>
      </c>
    </row>
    <row r="176" spans="1:10" s="1" customFormat="1" ht="75" hidden="1" x14ac:dyDescent="0.2">
      <c r="A176" s="69" t="s">
        <v>323</v>
      </c>
      <c r="B176" s="26" t="s">
        <v>322</v>
      </c>
      <c r="C176" s="26" t="s">
        <v>12</v>
      </c>
      <c r="D176" s="25" t="s">
        <v>85</v>
      </c>
      <c r="E176" s="28" t="s">
        <v>456</v>
      </c>
      <c r="F176" s="28"/>
      <c r="G176" s="164">
        <f t="shared" si="2"/>
        <v>0</v>
      </c>
      <c r="H176" s="4"/>
      <c r="I176" s="4"/>
      <c r="J176" s="131"/>
    </row>
    <row r="177" spans="1:13" s="1" customFormat="1" ht="57.75" hidden="1" customHeight="1" x14ac:dyDescent="0.3">
      <c r="A177" s="69" t="s">
        <v>323</v>
      </c>
      <c r="B177" s="26" t="s">
        <v>322</v>
      </c>
      <c r="C177" s="26" t="s">
        <v>12</v>
      </c>
      <c r="D177" s="25" t="s">
        <v>85</v>
      </c>
      <c r="E177" s="62" t="s">
        <v>457</v>
      </c>
      <c r="F177" s="62"/>
      <c r="G177" s="164">
        <f t="shared" si="2"/>
        <v>0</v>
      </c>
      <c r="H177" s="4"/>
      <c r="I177" s="4"/>
      <c r="J177" s="131"/>
    </row>
    <row r="178" spans="1:13" s="1" customFormat="1" ht="37.5" hidden="1" x14ac:dyDescent="0.3">
      <c r="A178" s="69" t="s">
        <v>323</v>
      </c>
      <c r="B178" s="26" t="s">
        <v>322</v>
      </c>
      <c r="C178" s="26" t="s">
        <v>12</v>
      </c>
      <c r="D178" s="25" t="s">
        <v>85</v>
      </c>
      <c r="E178" s="62"/>
      <c r="F178" s="62"/>
      <c r="G178" s="164">
        <f t="shared" si="2"/>
        <v>0</v>
      </c>
      <c r="H178" s="4"/>
      <c r="I178" s="4"/>
      <c r="J178" s="131"/>
    </row>
    <row r="179" spans="1:13" s="1" customFormat="1" ht="37.5" hidden="1" x14ac:dyDescent="0.3">
      <c r="A179" s="69" t="s">
        <v>323</v>
      </c>
      <c r="B179" s="26" t="s">
        <v>322</v>
      </c>
      <c r="C179" s="26" t="s">
        <v>12</v>
      </c>
      <c r="D179" s="25" t="s">
        <v>85</v>
      </c>
      <c r="E179" s="62"/>
      <c r="F179" s="62"/>
      <c r="G179" s="164">
        <f t="shared" si="2"/>
        <v>0</v>
      </c>
      <c r="H179" s="4"/>
      <c r="I179" s="4"/>
      <c r="J179" s="131"/>
    </row>
    <row r="180" spans="1:13" s="1" customFormat="1" ht="18.75" hidden="1" x14ac:dyDescent="0.3">
      <c r="A180" s="68" t="s">
        <v>94</v>
      </c>
      <c r="B180" s="7" t="s">
        <v>102</v>
      </c>
      <c r="C180" s="7" t="s">
        <v>18</v>
      </c>
      <c r="D180" s="56" t="s">
        <v>20</v>
      </c>
      <c r="E180" s="62"/>
      <c r="F180" s="62"/>
      <c r="G180" s="164">
        <f t="shared" si="2"/>
        <v>0</v>
      </c>
      <c r="H180" s="4"/>
      <c r="I180" s="4"/>
      <c r="J180" s="131"/>
    </row>
    <row r="181" spans="1:13" s="1" customFormat="1" ht="18.75" hidden="1" x14ac:dyDescent="0.3">
      <c r="A181" s="68" t="s">
        <v>94</v>
      </c>
      <c r="B181" s="7" t="s">
        <v>102</v>
      </c>
      <c r="C181" s="7" t="s">
        <v>18</v>
      </c>
      <c r="D181" s="56" t="s">
        <v>20</v>
      </c>
      <c r="E181" s="62"/>
      <c r="F181" s="62"/>
      <c r="G181" s="164">
        <f t="shared" si="2"/>
        <v>0</v>
      </c>
      <c r="H181" s="4"/>
      <c r="I181" s="5"/>
      <c r="J181" s="136"/>
    </row>
    <row r="182" spans="1:13" s="1" customFormat="1" ht="18.75" hidden="1" x14ac:dyDescent="0.3">
      <c r="A182" s="68" t="s">
        <v>94</v>
      </c>
      <c r="B182" s="7" t="s">
        <v>102</v>
      </c>
      <c r="C182" s="7" t="s">
        <v>18</v>
      </c>
      <c r="D182" s="56" t="s">
        <v>20</v>
      </c>
      <c r="E182" s="62"/>
      <c r="F182" s="62"/>
      <c r="G182" s="164">
        <f t="shared" si="2"/>
        <v>0</v>
      </c>
      <c r="H182" s="4"/>
      <c r="I182" s="5"/>
      <c r="J182" s="136"/>
    </row>
    <row r="183" spans="1:13" s="1" customFormat="1" ht="18.75" hidden="1" x14ac:dyDescent="0.3">
      <c r="A183" s="68" t="s">
        <v>94</v>
      </c>
      <c r="B183" s="7" t="s">
        <v>102</v>
      </c>
      <c r="C183" s="7" t="s">
        <v>18</v>
      </c>
      <c r="D183" s="56" t="s">
        <v>20</v>
      </c>
      <c r="E183" s="62"/>
      <c r="F183" s="62"/>
      <c r="G183" s="164">
        <f t="shared" si="2"/>
        <v>0</v>
      </c>
      <c r="H183" s="4"/>
      <c r="I183" s="5"/>
      <c r="J183" s="136"/>
    </row>
    <row r="184" spans="1:13" s="1" customFormat="1" ht="37.5" hidden="1" x14ac:dyDescent="0.2">
      <c r="A184" s="68" t="s">
        <v>160</v>
      </c>
      <c r="B184" s="7" t="s">
        <v>125</v>
      </c>
      <c r="C184" s="7"/>
      <c r="D184" s="90" t="s">
        <v>126</v>
      </c>
      <c r="E184" s="28"/>
      <c r="F184" s="28"/>
      <c r="G184" s="164">
        <f t="shared" si="2"/>
        <v>0</v>
      </c>
      <c r="H184" s="6">
        <f>SUM(H185)</f>
        <v>0</v>
      </c>
      <c r="I184" s="6">
        <f>SUM(I185)</f>
        <v>0</v>
      </c>
      <c r="J184" s="128"/>
    </row>
    <row r="185" spans="1:13" s="1" customFormat="1" ht="75" hidden="1" x14ac:dyDescent="0.3">
      <c r="A185" s="68" t="s">
        <v>161</v>
      </c>
      <c r="B185" s="7" t="s">
        <v>118</v>
      </c>
      <c r="C185" s="7" t="s">
        <v>61</v>
      </c>
      <c r="D185" s="91" t="s">
        <v>76</v>
      </c>
      <c r="E185" s="31" t="s">
        <v>65</v>
      </c>
      <c r="F185" s="31"/>
      <c r="G185" s="164">
        <f t="shared" si="2"/>
        <v>0</v>
      </c>
      <c r="H185" s="6"/>
      <c r="I185" s="6"/>
      <c r="J185" s="128"/>
    </row>
    <row r="186" spans="1:13" s="54" customFormat="1" ht="75" x14ac:dyDescent="0.2">
      <c r="A186" s="137" t="s">
        <v>269</v>
      </c>
      <c r="B186" s="112"/>
      <c r="C186" s="112"/>
      <c r="D186" s="173" t="s">
        <v>43</v>
      </c>
      <c r="E186" s="113"/>
      <c r="F186" s="113"/>
      <c r="G186" s="161">
        <f>G188+G189+G194+G195</f>
        <v>37529700</v>
      </c>
      <c r="H186" s="11">
        <v>0</v>
      </c>
      <c r="I186" s="114">
        <f>I188+I189+I194+I195</f>
        <v>37529700</v>
      </c>
      <c r="J186" s="144">
        <f>J188+J189+J194+J195</f>
        <v>37529700</v>
      </c>
    </row>
    <row r="187" spans="1:13" s="1" customFormat="1" ht="37.5" hidden="1" x14ac:dyDescent="0.2">
      <c r="A187" s="68" t="s">
        <v>96</v>
      </c>
      <c r="B187" s="57" t="s">
        <v>111</v>
      </c>
      <c r="C187" s="57" t="s">
        <v>12</v>
      </c>
      <c r="D187" s="44" t="s">
        <v>95</v>
      </c>
      <c r="E187" s="115"/>
      <c r="F187" s="115"/>
      <c r="G187" s="164">
        <f t="shared" si="2"/>
        <v>0</v>
      </c>
      <c r="H187" s="4"/>
      <c r="I187" s="4"/>
      <c r="J187" s="131"/>
      <c r="K187" s="55"/>
      <c r="L187" s="55"/>
      <c r="M187" s="55"/>
    </row>
    <row r="188" spans="1:13" s="1" customFormat="1" ht="112.9" customHeight="1" x14ac:dyDescent="0.3">
      <c r="A188" s="69" t="s">
        <v>270</v>
      </c>
      <c r="B188" s="26" t="s">
        <v>113</v>
      </c>
      <c r="C188" s="26" t="s">
        <v>45</v>
      </c>
      <c r="D188" s="25" t="s">
        <v>365</v>
      </c>
      <c r="E188" s="62" t="s">
        <v>458</v>
      </c>
      <c r="F188" s="62"/>
      <c r="G188" s="164">
        <f t="shared" si="2"/>
        <v>3000000</v>
      </c>
      <c r="H188" s="4"/>
      <c r="I188" s="4">
        <v>3000000</v>
      </c>
      <c r="J188" s="131">
        <v>3000000</v>
      </c>
    </row>
    <row r="189" spans="1:13" s="1" customFormat="1" ht="37.5" x14ac:dyDescent="0.3">
      <c r="A189" s="69" t="s">
        <v>271</v>
      </c>
      <c r="B189" s="24" t="s">
        <v>142</v>
      </c>
      <c r="C189" s="24" t="s">
        <v>48</v>
      </c>
      <c r="D189" s="81" t="s">
        <v>143</v>
      </c>
      <c r="E189" s="62" t="s">
        <v>460</v>
      </c>
      <c r="F189" s="62"/>
      <c r="G189" s="164">
        <f t="shared" si="2"/>
        <v>8000000</v>
      </c>
      <c r="H189" s="4"/>
      <c r="I189" s="4">
        <v>8000000</v>
      </c>
      <c r="J189" s="131">
        <v>8000000</v>
      </c>
    </row>
    <row r="190" spans="1:13" s="1" customFormat="1" ht="56.25" hidden="1" x14ac:dyDescent="0.3">
      <c r="A190" s="69" t="s">
        <v>361</v>
      </c>
      <c r="B190" s="24" t="s">
        <v>362</v>
      </c>
      <c r="C190" s="24" t="s">
        <v>363</v>
      </c>
      <c r="D190" s="81" t="s">
        <v>364</v>
      </c>
      <c r="E190" s="62" t="s">
        <v>360</v>
      </c>
      <c r="F190" s="62"/>
      <c r="G190" s="164">
        <f t="shared" si="2"/>
        <v>0</v>
      </c>
      <c r="H190" s="4"/>
      <c r="I190" s="4"/>
      <c r="J190" s="131"/>
    </row>
    <row r="191" spans="1:13" s="1" customFormat="1" ht="37.5" hidden="1" x14ac:dyDescent="0.3">
      <c r="A191" s="69" t="s">
        <v>272</v>
      </c>
      <c r="B191" s="7" t="s">
        <v>273</v>
      </c>
      <c r="C191" s="24"/>
      <c r="D191" s="32" t="s">
        <v>317</v>
      </c>
      <c r="E191" s="62"/>
      <c r="F191" s="62"/>
      <c r="G191" s="164">
        <f t="shared" si="2"/>
        <v>0</v>
      </c>
      <c r="H191" s="4">
        <f>H192</f>
        <v>0</v>
      </c>
      <c r="I191" s="4"/>
      <c r="J191" s="131"/>
    </row>
    <row r="192" spans="1:13" s="1" customFormat="1" ht="75" hidden="1" x14ac:dyDescent="0.3">
      <c r="A192" s="17" t="s">
        <v>274</v>
      </c>
      <c r="B192" s="14" t="s">
        <v>275</v>
      </c>
      <c r="C192" s="15" t="s">
        <v>276</v>
      </c>
      <c r="D192" s="16" t="s">
        <v>277</v>
      </c>
      <c r="E192" s="62" t="s">
        <v>287</v>
      </c>
      <c r="F192" s="62"/>
      <c r="G192" s="164">
        <f t="shared" si="2"/>
        <v>0</v>
      </c>
      <c r="H192" s="4"/>
      <c r="I192" s="4"/>
      <c r="J192" s="131"/>
    </row>
    <row r="193" spans="1:10" s="1" customFormat="1" ht="64.5" hidden="1" customHeight="1" x14ac:dyDescent="0.3">
      <c r="A193" s="69" t="s">
        <v>366</v>
      </c>
      <c r="B193" s="7" t="s">
        <v>367</v>
      </c>
      <c r="C193" s="26" t="s">
        <v>368</v>
      </c>
      <c r="D193" s="25" t="s">
        <v>369</v>
      </c>
      <c r="E193" s="62" t="s">
        <v>286</v>
      </c>
      <c r="F193" s="62"/>
      <c r="G193" s="164">
        <f t="shared" si="2"/>
        <v>0</v>
      </c>
      <c r="H193" s="4"/>
      <c r="I193" s="4"/>
      <c r="J193" s="131"/>
    </row>
    <row r="194" spans="1:10" s="1" customFormat="1" ht="38.25" customHeight="1" x14ac:dyDescent="0.3">
      <c r="A194" s="68" t="s">
        <v>278</v>
      </c>
      <c r="B194" s="7" t="s">
        <v>110</v>
      </c>
      <c r="C194" s="7" t="s">
        <v>279</v>
      </c>
      <c r="D194" s="92" t="s">
        <v>280</v>
      </c>
      <c r="E194" s="62" t="s">
        <v>459</v>
      </c>
      <c r="F194" s="62"/>
      <c r="G194" s="164">
        <f t="shared" si="2"/>
        <v>7300000</v>
      </c>
      <c r="H194" s="4"/>
      <c r="I194" s="4">
        <v>7300000</v>
      </c>
      <c r="J194" s="131">
        <v>7300000</v>
      </c>
    </row>
    <row r="195" spans="1:10" s="1" customFormat="1" ht="38.25" customHeight="1" x14ac:dyDescent="0.3">
      <c r="A195" s="68" t="s">
        <v>462</v>
      </c>
      <c r="B195" s="26" t="s">
        <v>254</v>
      </c>
      <c r="C195" s="24"/>
      <c r="D195" s="52" t="s">
        <v>258</v>
      </c>
      <c r="E195" s="62"/>
      <c r="F195" s="62"/>
      <c r="G195" s="164">
        <f>G196</f>
        <v>19229700</v>
      </c>
      <c r="H195" s="4"/>
      <c r="I195" s="63">
        <f>I196</f>
        <v>19229700</v>
      </c>
      <c r="J195" s="145">
        <f>J196</f>
        <v>19229700</v>
      </c>
    </row>
    <row r="196" spans="1:10" ht="93.75" x14ac:dyDescent="0.3">
      <c r="A196" s="17" t="s">
        <v>461</v>
      </c>
      <c r="B196" s="116" t="s">
        <v>256</v>
      </c>
      <c r="C196" s="116" t="s">
        <v>37</v>
      </c>
      <c r="D196" s="30" t="s">
        <v>259</v>
      </c>
      <c r="E196" s="62" t="s">
        <v>458</v>
      </c>
      <c r="F196" s="62"/>
      <c r="G196" s="165">
        <f t="shared" ref="G196:G219" si="3">H196+I196</f>
        <v>19229700</v>
      </c>
      <c r="H196" s="64"/>
      <c r="I196" s="65">
        <v>19229700</v>
      </c>
      <c r="J196" s="146">
        <v>19229700</v>
      </c>
    </row>
    <row r="197" spans="1:10" ht="37.5" hidden="1" x14ac:dyDescent="0.3">
      <c r="A197" s="68" t="s">
        <v>97</v>
      </c>
      <c r="B197" s="117" t="s">
        <v>38</v>
      </c>
      <c r="C197" s="117" t="s">
        <v>37</v>
      </c>
      <c r="D197" s="25" t="s">
        <v>92</v>
      </c>
      <c r="E197" s="118"/>
      <c r="F197" s="118"/>
      <c r="G197" s="164">
        <f t="shared" si="3"/>
        <v>0</v>
      </c>
      <c r="H197" s="8"/>
      <c r="I197" s="8"/>
      <c r="J197" s="147"/>
    </row>
    <row r="198" spans="1:10" ht="56.25" hidden="1" x14ac:dyDescent="0.3">
      <c r="A198" s="134" t="s">
        <v>147</v>
      </c>
      <c r="B198" s="117"/>
      <c r="C198" s="93"/>
      <c r="D198" s="119" t="s">
        <v>145</v>
      </c>
      <c r="E198" s="118"/>
      <c r="F198" s="118"/>
      <c r="G198" s="164">
        <f t="shared" si="3"/>
        <v>0</v>
      </c>
      <c r="H198" s="120">
        <f>SUM(H199:H206)</f>
        <v>0</v>
      </c>
      <c r="I198" s="120">
        <f>SUM(I199:I206)</f>
        <v>0</v>
      </c>
      <c r="J198" s="148"/>
    </row>
    <row r="199" spans="1:10" ht="93.75" hidden="1" x14ac:dyDescent="0.3">
      <c r="A199" s="68" t="s">
        <v>148</v>
      </c>
      <c r="B199" s="7" t="s">
        <v>149</v>
      </c>
      <c r="C199" s="7" t="s">
        <v>112</v>
      </c>
      <c r="D199" s="56" t="s">
        <v>146</v>
      </c>
      <c r="E199" s="28" t="s">
        <v>159</v>
      </c>
      <c r="F199" s="28"/>
      <c r="G199" s="164">
        <f t="shared" si="3"/>
        <v>0</v>
      </c>
      <c r="H199" s="8"/>
      <c r="I199" s="8"/>
      <c r="J199" s="147"/>
    </row>
    <row r="200" spans="1:10" ht="93.75" hidden="1" x14ac:dyDescent="0.3">
      <c r="A200" s="68" t="s">
        <v>148</v>
      </c>
      <c r="B200" s="7" t="s">
        <v>149</v>
      </c>
      <c r="C200" s="7" t="s">
        <v>112</v>
      </c>
      <c r="D200" s="56" t="s">
        <v>146</v>
      </c>
      <c r="E200" s="62" t="s">
        <v>152</v>
      </c>
      <c r="F200" s="62"/>
      <c r="G200" s="164">
        <f t="shared" si="3"/>
        <v>0</v>
      </c>
      <c r="H200" s="8"/>
      <c r="I200" s="8"/>
      <c r="J200" s="147"/>
    </row>
    <row r="201" spans="1:10" ht="93.75" hidden="1" x14ac:dyDescent="0.3">
      <c r="A201" s="68" t="s">
        <v>148</v>
      </c>
      <c r="B201" s="7" t="s">
        <v>149</v>
      </c>
      <c r="C201" s="57" t="s">
        <v>112</v>
      </c>
      <c r="D201" s="56" t="s">
        <v>146</v>
      </c>
      <c r="E201" s="62" t="s">
        <v>150</v>
      </c>
      <c r="F201" s="62"/>
      <c r="G201" s="164">
        <f t="shared" si="3"/>
        <v>0</v>
      </c>
      <c r="H201" s="5"/>
      <c r="I201" s="8"/>
      <c r="J201" s="147"/>
    </row>
    <row r="202" spans="1:10" ht="93.75" hidden="1" x14ac:dyDescent="0.3">
      <c r="A202" s="68" t="s">
        <v>148</v>
      </c>
      <c r="B202" s="7" t="s">
        <v>149</v>
      </c>
      <c r="C202" s="57" t="s">
        <v>112</v>
      </c>
      <c r="D202" s="56" t="s">
        <v>146</v>
      </c>
      <c r="E202" s="62" t="s">
        <v>169</v>
      </c>
      <c r="F202" s="62"/>
      <c r="G202" s="164">
        <f t="shared" si="3"/>
        <v>0</v>
      </c>
      <c r="H202" s="5"/>
      <c r="I202" s="8"/>
      <c r="J202" s="147"/>
    </row>
    <row r="203" spans="1:10" ht="93.75" hidden="1" x14ac:dyDescent="0.3">
      <c r="A203" s="68" t="s">
        <v>148</v>
      </c>
      <c r="B203" s="7" t="s">
        <v>149</v>
      </c>
      <c r="C203" s="57" t="s">
        <v>112</v>
      </c>
      <c r="D203" s="56" t="s">
        <v>146</v>
      </c>
      <c r="E203" s="62" t="s">
        <v>170</v>
      </c>
      <c r="F203" s="62"/>
      <c r="G203" s="164">
        <f t="shared" si="3"/>
        <v>0</v>
      </c>
      <c r="H203" s="5"/>
      <c r="I203" s="8"/>
      <c r="J203" s="147"/>
    </row>
    <row r="204" spans="1:10" ht="93.75" hidden="1" x14ac:dyDescent="0.3">
      <c r="A204" s="68" t="s">
        <v>148</v>
      </c>
      <c r="B204" s="7" t="s">
        <v>149</v>
      </c>
      <c r="C204" s="57" t="s">
        <v>112</v>
      </c>
      <c r="D204" s="56" t="s">
        <v>146</v>
      </c>
      <c r="E204" s="62" t="s">
        <v>153</v>
      </c>
      <c r="F204" s="62"/>
      <c r="G204" s="164">
        <f t="shared" si="3"/>
        <v>0</v>
      </c>
      <c r="H204" s="5"/>
      <c r="I204" s="8"/>
      <c r="J204" s="147"/>
    </row>
    <row r="205" spans="1:10" ht="93.75" hidden="1" x14ac:dyDescent="0.3">
      <c r="A205" s="68" t="s">
        <v>148</v>
      </c>
      <c r="B205" s="7" t="s">
        <v>149</v>
      </c>
      <c r="C205" s="57" t="s">
        <v>112</v>
      </c>
      <c r="D205" s="56" t="s">
        <v>146</v>
      </c>
      <c r="E205" s="62" t="s">
        <v>162</v>
      </c>
      <c r="F205" s="62"/>
      <c r="G205" s="164">
        <f t="shared" si="3"/>
        <v>0</v>
      </c>
      <c r="H205" s="5"/>
      <c r="I205" s="8"/>
      <c r="J205" s="147"/>
    </row>
    <row r="206" spans="1:10" ht="93.75" hidden="1" x14ac:dyDescent="0.3">
      <c r="A206" s="68" t="s">
        <v>148</v>
      </c>
      <c r="B206" s="7" t="s">
        <v>149</v>
      </c>
      <c r="C206" s="57" t="s">
        <v>112</v>
      </c>
      <c r="D206" s="56" t="s">
        <v>146</v>
      </c>
      <c r="E206" s="62" t="s">
        <v>163</v>
      </c>
      <c r="F206" s="62"/>
      <c r="G206" s="164">
        <f t="shared" si="3"/>
        <v>0</v>
      </c>
      <c r="H206" s="8"/>
      <c r="I206" s="8"/>
      <c r="J206" s="147"/>
    </row>
    <row r="207" spans="1:10" ht="18.75" hidden="1" x14ac:dyDescent="0.3">
      <c r="A207" s="68"/>
      <c r="B207" s="117"/>
      <c r="C207" s="117"/>
      <c r="D207" s="25"/>
      <c r="E207" s="118"/>
      <c r="F207" s="118"/>
      <c r="G207" s="164">
        <f t="shared" si="3"/>
        <v>0</v>
      </c>
      <c r="H207" s="8"/>
      <c r="I207" s="8"/>
      <c r="J207" s="147"/>
    </row>
    <row r="208" spans="1:10" ht="55.5" customHeight="1" x14ac:dyDescent="0.2">
      <c r="A208" s="134" t="s">
        <v>176</v>
      </c>
      <c r="B208" s="121"/>
      <c r="C208" s="121"/>
      <c r="D208" s="119" t="s">
        <v>39</v>
      </c>
      <c r="E208" s="119"/>
      <c r="F208" s="119"/>
      <c r="G208" s="164">
        <f t="shared" si="3"/>
        <v>398000</v>
      </c>
      <c r="H208" s="10">
        <f>H211+H212+H219+H214+H216+H217</f>
        <v>199000</v>
      </c>
      <c r="I208" s="10">
        <f>I211+I212+I219+I214+I216+I217</f>
        <v>199000</v>
      </c>
      <c r="J208" s="135">
        <f>J216</f>
        <v>199000</v>
      </c>
    </row>
    <row r="209" spans="1:10" ht="18.75" hidden="1" x14ac:dyDescent="0.3">
      <c r="A209" s="68"/>
      <c r="B209" s="89"/>
      <c r="C209" s="89"/>
      <c r="D209" s="89"/>
      <c r="E209" s="89"/>
      <c r="F209" s="89"/>
      <c r="G209" s="164">
        <f t="shared" si="3"/>
        <v>0</v>
      </c>
      <c r="H209" s="10"/>
      <c r="I209" s="89"/>
      <c r="J209" s="149"/>
    </row>
    <row r="210" spans="1:10" ht="54" hidden="1" customHeight="1" x14ac:dyDescent="0.2">
      <c r="A210" s="68"/>
      <c r="B210" s="7"/>
      <c r="C210" s="7"/>
      <c r="D210" s="44"/>
      <c r="E210" s="31" t="s">
        <v>40</v>
      </c>
      <c r="F210" s="31"/>
      <c r="G210" s="164">
        <f t="shared" si="3"/>
        <v>0</v>
      </c>
      <c r="H210" s="10">
        <f>H216+H221</f>
        <v>0</v>
      </c>
      <c r="I210" s="4"/>
      <c r="J210" s="131"/>
    </row>
    <row r="211" spans="1:10" ht="56.25" customHeight="1" x14ac:dyDescent="0.2">
      <c r="A211" s="68" t="s">
        <v>260</v>
      </c>
      <c r="B211" s="7" t="s">
        <v>261</v>
      </c>
      <c r="C211" s="7" t="s">
        <v>7</v>
      </c>
      <c r="D211" s="58" t="s">
        <v>262</v>
      </c>
      <c r="E211" s="194" t="s">
        <v>438</v>
      </c>
      <c r="F211" s="30"/>
      <c r="G211" s="164">
        <f t="shared" si="3"/>
        <v>149000</v>
      </c>
      <c r="H211" s="4">
        <v>149000</v>
      </c>
      <c r="I211" s="4"/>
      <c r="J211" s="131"/>
    </row>
    <row r="212" spans="1:10" ht="56.25" customHeight="1" x14ac:dyDescent="0.2">
      <c r="A212" s="68" t="s">
        <v>339</v>
      </c>
      <c r="B212" s="7" t="s">
        <v>187</v>
      </c>
      <c r="C212" s="7"/>
      <c r="D212" s="58" t="s">
        <v>189</v>
      </c>
      <c r="E212" s="194"/>
      <c r="F212" s="30"/>
      <c r="G212" s="164">
        <f t="shared" si="3"/>
        <v>50000</v>
      </c>
      <c r="H212" s="4">
        <f>H213</f>
        <v>50000</v>
      </c>
      <c r="I212" s="4">
        <f>I213</f>
        <v>0</v>
      </c>
      <c r="J212" s="131"/>
    </row>
    <row r="213" spans="1:10" s="41" customFormat="1" ht="37.5" x14ac:dyDescent="0.2">
      <c r="A213" s="71" t="s">
        <v>340</v>
      </c>
      <c r="B213" s="122" t="s">
        <v>188</v>
      </c>
      <c r="C213" s="122" t="s">
        <v>12</v>
      </c>
      <c r="D213" s="45" t="s">
        <v>190</v>
      </c>
      <c r="E213" s="194"/>
      <c r="F213" s="30"/>
      <c r="G213" s="164">
        <f t="shared" si="3"/>
        <v>50000</v>
      </c>
      <c r="H213" s="73">
        <v>50000</v>
      </c>
      <c r="I213" s="18"/>
      <c r="J213" s="130"/>
    </row>
    <row r="214" spans="1:10" ht="37.5" hidden="1" x14ac:dyDescent="0.3">
      <c r="A214" s="68" t="s">
        <v>341</v>
      </c>
      <c r="B214" s="7" t="s">
        <v>343</v>
      </c>
      <c r="C214" s="7"/>
      <c r="D214" s="58" t="s">
        <v>346</v>
      </c>
      <c r="E214" s="62"/>
      <c r="F214" s="62"/>
      <c r="G214" s="164">
        <f t="shared" si="3"/>
        <v>0</v>
      </c>
      <c r="H214" s="6">
        <f>H215</f>
        <v>0</v>
      </c>
      <c r="I214" s="6">
        <f>I215</f>
        <v>0</v>
      </c>
      <c r="J214" s="128"/>
    </row>
    <row r="215" spans="1:10" s="41" customFormat="1" ht="75" hidden="1" x14ac:dyDescent="0.3">
      <c r="A215" s="71" t="s">
        <v>342</v>
      </c>
      <c r="B215" s="14" t="s">
        <v>344</v>
      </c>
      <c r="C215" s="14" t="s">
        <v>345</v>
      </c>
      <c r="D215" s="72" t="s">
        <v>347</v>
      </c>
      <c r="E215" s="169" t="s">
        <v>65</v>
      </c>
      <c r="F215" s="62"/>
      <c r="G215" s="164">
        <f t="shared" si="3"/>
        <v>0</v>
      </c>
      <c r="H215" s="73"/>
      <c r="I215" s="18"/>
      <c r="J215" s="130"/>
    </row>
    <row r="216" spans="1:10" ht="56.25" x14ac:dyDescent="0.3">
      <c r="A216" s="68" t="s">
        <v>263</v>
      </c>
      <c r="B216" s="57" t="s">
        <v>264</v>
      </c>
      <c r="C216" s="57" t="s">
        <v>12</v>
      </c>
      <c r="D216" s="44" t="s">
        <v>265</v>
      </c>
      <c r="E216" s="172" t="s">
        <v>463</v>
      </c>
      <c r="F216" s="82"/>
      <c r="G216" s="164">
        <f t="shared" si="3"/>
        <v>199000</v>
      </c>
      <c r="H216" s="6"/>
      <c r="I216" s="4">
        <v>199000</v>
      </c>
      <c r="J216" s="131">
        <v>199000</v>
      </c>
    </row>
    <row r="217" spans="1:10" ht="56.25" hidden="1" x14ac:dyDescent="0.3">
      <c r="A217" s="68" t="s">
        <v>348</v>
      </c>
      <c r="B217" s="57" t="s">
        <v>322</v>
      </c>
      <c r="C217" s="57" t="s">
        <v>12</v>
      </c>
      <c r="D217" s="25" t="s">
        <v>85</v>
      </c>
      <c r="E217" s="169" t="s">
        <v>356</v>
      </c>
      <c r="F217" s="62"/>
      <c r="G217" s="164">
        <f t="shared" si="3"/>
        <v>0</v>
      </c>
      <c r="H217" s="6"/>
      <c r="I217" s="4"/>
      <c r="J217" s="131"/>
    </row>
    <row r="218" spans="1:10" ht="24.75" hidden="1" customHeight="1" thickBot="1" x14ac:dyDescent="0.35">
      <c r="A218" s="68" t="s">
        <v>339</v>
      </c>
      <c r="B218" s="7" t="s">
        <v>187</v>
      </c>
      <c r="C218" s="7"/>
      <c r="D218" s="58" t="s">
        <v>189</v>
      </c>
      <c r="E218" s="82"/>
      <c r="F218" s="82"/>
      <c r="G218" s="164">
        <f t="shared" si="3"/>
        <v>0</v>
      </c>
      <c r="H218" s="4">
        <f>H219</f>
        <v>0</v>
      </c>
      <c r="I218" s="4">
        <f>I219</f>
        <v>0</v>
      </c>
      <c r="J218" s="131"/>
    </row>
    <row r="219" spans="1:10" s="1" customFormat="1" ht="37.5" hidden="1" x14ac:dyDescent="0.3">
      <c r="A219" s="71" t="s">
        <v>340</v>
      </c>
      <c r="B219" s="122" t="s">
        <v>188</v>
      </c>
      <c r="C219" s="122" t="s">
        <v>12</v>
      </c>
      <c r="D219" s="45" t="s">
        <v>190</v>
      </c>
      <c r="E219" s="123" t="s">
        <v>372</v>
      </c>
      <c r="F219" s="123"/>
      <c r="G219" s="164">
        <f t="shared" si="3"/>
        <v>0</v>
      </c>
      <c r="H219" s="73"/>
      <c r="I219" s="18"/>
      <c r="J219" s="130"/>
    </row>
    <row r="220" spans="1:10" s="36" customFormat="1" ht="34.9" customHeight="1" thickBot="1" x14ac:dyDescent="0.35">
      <c r="A220" s="150"/>
      <c r="B220" s="151"/>
      <c r="C220" s="151"/>
      <c r="D220" s="152" t="s">
        <v>380</v>
      </c>
      <c r="E220" s="153"/>
      <c r="F220" s="153"/>
      <c r="G220" s="174">
        <f>H220+I220</f>
        <v>188585410</v>
      </c>
      <c r="H220" s="154">
        <f>H13+H67+H73+H97+H132+H136+H142+H154+H186+H208</f>
        <v>131506531</v>
      </c>
      <c r="I220" s="154">
        <f>I13+I67+I73+I97+I132+I136+I142+I154+I186+I208</f>
        <v>57078879</v>
      </c>
      <c r="J220" s="155">
        <f>J13+J73+J97+J154+J186+J208</f>
        <v>56853879</v>
      </c>
    </row>
    <row r="221" spans="1:10" x14ac:dyDescent="0.2">
      <c r="D221" s="46"/>
    </row>
    <row r="222" spans="1:10" hidden="1" x14ac:dyDescent="0.2"/>
    <row r="223" spans="1:10" s="36" customFormat="1" ht="21.75" customHeight="1" x14ac:dyDescent="0.3">
      <c r="A223" s="70"/>
      <c r="B223" s="36" t="s">
        <v>51</v>
      </c>
      <c r="C223" s="59"/>
      <c r="G223" s="163"/>
      <c r="H223" s="60"/>
      <c r="I223" s="36" t="s">
        <v>370</v>
      </c>
    </row>
    <row r="224" spans="1:10" s="36" customFormat="1" ht="18.75" x14ac:dyDescent="0.3">
      <c r="A224" s="70"/>
      <c r="G224" s="163"/>
    </row>
    <row r="225" spans="1:12" s="36" customFormat="1" ht="24" customHeight="1" x14ac:dyDescent="0.3">
      <c r="A225" s="70"/>
      <c r="B225" s="192" t="s">
        <v>64</v>
      </c>
      <c r="C225" s="192"/>
      <c r="D225" s="192"/>
      <c r="G225" s="163"/>
      <c r="I225" s="36" t="s">
        <v>371</v>
      </c>
      <c r="K225" s="61"/>
      <c r="L225" s="61"/>
    </row>
    <row r="227" spans="1:12" hidden="1" x14ac:dyDescent="0.2"/>
    <row r="231" spans="1:12" x14ac:dyDescent="0.2">
      <c r="H231" s="34">
        <v>26122640</v>
      </c>
    </row>
    <row r="232" spans="1:12" x14ac:dyDescent="0.2">
      <c r="H232" s="177">
        <f>H220-H231</f>
        <v>105383891</v>
      </c>
    </row>
  </sheetData>
  <sheetProtection selectLockedCells="1" selectUnlockedCells="1"/>
  <mergeCells count="19">
    <mergeCell ref="H5:J6"/>
    <mergeCell ref="B225:D225"/>
    <mergeCell ref="E39:E41"/>
    <mergeCell ref="E211:E213"/>
    <mergeCell ref="E148:E153"/>
    <mergeCell ref="A7:J7"/>
    <mergeCell ref="A8:J8"/>
    <mergeCell ref="I10:J10"/>
    <mergeCell ref="G10:G11"/>
    <mergeCell ref="E105:E108"/>
    <mergeCell ref="E110:E112"/>
    <mergeCell ref="H10:H11"/>
    <mergeCell ref="A10:A11"/>
    <mergeCell ref="B10:B11"/>
    <mergeCell ref="C10:C11"/>
    <mergeCell ref="D10:D11"/>
    <mergeCell ref="E10:E11"/>
    <mergeCell ref="F10:F11"/>
    <mergeCell ref="E98:E104"/>
  </mergeCells>
  <phoneticPr fontId="17" type="noConversion"/>
  <pageMargins left="0.62992125984251968" right="0.27559055118110237" top="0.43307086614173229" bottom="0.35433070866141736" header="0.31496062992125984" footer="0.51181102362204722"/>
  <pageSetup paperSize="9" scale="36" firstPageNumber="0" fitToHeight="3" orientation="portrait" verticalDpi="300" r:id="rId1"/>
  <headerFooter differentFirst="1" alignWithMargins="0">
    <oddHeader>&amp;RПродовження додатка</oddHeader>
  </headerFooter>
  <rowBreaks count="1" manualBreakCount="1">
    <brk id="22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2018-11-26T11:12:55Z</cp:lastPrinted>
  <dcterms:created xsi:type="dcterms:W3CDTF">2016-01-05T10:54:52Z</dcterms:created>
  <dcterms:modified xsi:type="dcterms:W3CDTF">2021-10-12T10:58:51Z</dcterms:modified>
</cp:coreProperties>
</file>